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PC\Desktop\"/>
    </mc:Choice>
  </mc:AlternateContent>
  <bookViews>
    <workbookView xWindow="0" yWindow="0" windowWidth="19200" windowHeight="1159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PRIHODA'!$A$1:$H$47</definedName>
  </definedNames>
  <calcPr calcId="152511"/>
</workbook>
</file>

<file path=xl/calcChain.xml><?xml version="1.0" encoding="utf-8"?>
<calcChain xmlns="http://schemas.openxmlformats.org/spreadsheetml/2006/main">
  <c r="E24" i="2" l="1"/>
  <c r="E6" i="2"/>
  <c r="E38" i="2"/>
  <c r="G194" i="3"/>
  <c r="G44" i="3"/>
  <c r="G11" i="3"/>
  <c r="G198" i="3" l="1"/>
  <c r="G48" i="3"/>
  <c r="G15" i="3"/>
  <c r="C208" i="3" l="1"/>
  <c r="G207" i="3"/>
  <c r="D207" i="3"/>
  <c r="D206" i="3" s="1"/>
  <c r="C207" i="3"/>
  <c r="C206" i="3" s="1"/>
  <c r="G206" i="3"/>
  <c r="C205" i="3"/>
  <c r="H204" i="3"/>
  <c r="G204" i="3"/>
  <c r="F204" i="3"/>
  <c r="E204" i="3"/>
  <c r="D204" i="3"/>
  <c r="C203" i="3"/>
  <c r="C202" i="3" s="1"/>
  <c r="G202" i="3"/>
  <c r="G201" i="3"/>
  <c r="G197" i="3" s="1"/>
  <c r="D201" i="3"/>
  <c r="C200" i="3"/>
  <c r="D199" i="3"/>
  <c r="C199" i="3"/>
  <c r="C198" i="3"/>
  <c r="H197" i="3"/>
  <c r="F197" i="3"/>
  <c r="E197" i="3"/>
  <c r="G196" i="3"/>
  <c r="C196" i="3"/>
  <c r="C195" i="3"/>
  <c r="C194" i="3"/>
  <c r="D193" i="3"/>
  <c r="H192" i="3"/>
  <c r="F192" i="3"/>
  <c r="E192" i="3"/>
  <c r="C25" i="3"/>
  <c r="G24" i="3"/>
  <c r="D24" i="3"/>
  <c r="D23" i="3" s="1"/>
  <c r="C24" i="3"/>
  <c r="C23" i="3" s="1"/>
  <c r="G23" i="3"/>
  <c r="C22" i="3"/>
  <c r="H21" i="3"/>
  <c r="G21" i="3"/>
  <c r="F21" i="3"/>
  <c r="E21" i="3"/>
  <c r="D21" i="3"/>
  <c r="C20" i="3"/>
  <c r="C19" i="3" s="1"/>
  <c r="G19" i="3"/>
  <c r="G18" i="3"/>
  <c r="G14" i="3" s="1"/>
  <c r="D18" i="3"/>
  <c r="C18" i="3" s="1"/>
  <c r="C17" i="3"/>
  <c r="D16" i="3"/>
  <c r="C16" i="3"/>
  <c r="C15" i="3"/>
  <c r="H14" i="3"/>
  <c r="F14" i="3"/>
  <c r="F9" i="3" s="1"/>
  <c r="E14" i="3"/>
  <c r="E9" i="3" s="1"/>
  <c r="G13" i="3"/>
  <c r="C13" i="3" s="1"/>
  <c r="C12" i="3"/>
  <c r="C11" i="3"/>
  <c r="D10" i="3"/>
  <c r="H9" i="3"/>
  <c r="D51" i="3"/>
  <c r="D49" i="3"/>
  <c r="C49" i="3" s="1"/>
  <c r="C58" i="3"/>
  <c r="C57" i="3" s="1"/>
  <c r="C56" i="3" s="1"/>
  <c r="G57" i="3"/>
  <c r="D57" i="3"/>
  <c r="D56" i="3" s="1"/>
  <c r="G56" i="3"/>
  <c r="C55" i="3"/>
  <c r="H54" i="3"/>
  <c r="G54" i="3"/>
  <c r="F54" i="3"/>
  <c r="E54" i="3"/>
  <c r="D54" i="3"/>
  <c r="C53" i="3"/>
  <c r="C52" i="3" s="1"/>
  <c r="G52" i="3"/>
  <c r="G51" i="3"/>
  <c r="G47" i="3" s="1"/>
  <c r="C50" i="3"/>
  <c r="H47" i="3"/>
  <c r="H42" i="3" s="1"/>
  <c r="F47" i="3"/>
  <c r="F42" i="3" s="1"/>
  <c r="E47" i="3"/>
  <c r="E42" i="3" s="1"/>
  <c r="G46" i="3"/>
  <c r="C46" i="3"/>
  <c r="C45" i="3"/>
  <c r="C44" i="3"/>
  <c r="G43" i="3"/>
  <c r="D43" i="3"/>
  <c r="C201" i="3" l="1"/>
  <c r="D47" i="3"/>
  <c r="D42" i="3" s="1"/>
  <c r="C43" i="3"/>
  <c r="C54" i="3"/>
  <c r="C21" i="3"/>
  <c r="C204" i="3"/>
  <c r="D197" i="3"/>
  <c r="G193" i="3"/>
  <c r="D14" i="3"/>
  <c r="G10" i="3"/>
  <c r="C51" i="3"/>
  <c r="C48" i="3"/>
  <c r="G42" i="3"/>
  <c r="C47" i="3"/>
  <c r="C42" i="3" s="1"/>
  <c r="C59" i="3" s="1"/>
  <c r="G192" i="3" l="1"/>
  <c r="C193" i="3"/>
  <c r="D192" i="3"/>
  <c r="C197" i="3"/>
  <c r="G9" i="3"/>
  <c r="C10" i="3"/>
  <c r="D9" i="3"/>
  <c r="C14" i="3"/>
  <c r="F7" i="4"/>
  <c r="C9" i="3" l="1"/>
  <c r="C192" i="3"/>
  <c r="C209" i="3" s="1"/>
  <c r="C26" i="3"/>
  <c r="B33" i="2"/>
  <c r="B46" i="2"/>
  <c r="B19" i="2"/>
  <c r="C19" i="2"/>
  <c r="E46" i="2" l="1"/>
  <c r="F46" i="2"/>
  <c r="D46" i="2"/>
  <c r="E33" i="2"/>
  <c r="D33" i="2"/>
  <c r="F19" i="2"/>
  <c r="E19" i="2"/>
  <c r="D19" i="2"/>
  <c r="H22" i="4"/>
  <c r="G22" i="4"/>
  <c r="F22" i="4"/>
  <c r="H10" i="4"/>
  <c r="G10" i="4"/>
  <c r="F10" i="4"/>
  <c r="H7" i="4"/>
  <c r="G7" i="4"/>
  <c r="C46" i="2"/>
  <c r="C33" i="2"/>
  <c r="F33" i="2"/>
  <c r="G13" i="4" l="1"/>
  <c r="G24" i="4" s="1"/>
  <c r="B20" i="2"/>
  <c r="H13" i="4"/>
  <c r="H24" i="4" s="1"/>
  <c r="F13" i="4"/>
  <c r="F24" i="4" s="1"/>
  <c r="B34" i="2"/>
  <c r="B47" i="2"/>
</calcChain>
</file>

<file path=xl/sharedStrings.xml><?xml version="1.0" encoding="utf-8"?>
<sst xmlns="http://schemas.openxmlformats.org/spreadsheetml/2006/main" count="164" uniqueCount="71">
  <si>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</si>
  <si>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</si>
  <si>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</si>
  <si>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</si>
  <si>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</si>
  <si>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</si>
  <si>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</si>
  <si>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</si>
  <si>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</si>
  <si>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</si>
  <si>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</si>
  <si>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</si>
  <si>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</si>
  <si>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</si>
  <si>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</si>
  <si>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</si>
  <si>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</si>
  <si>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</si>
  <si>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</si>
  <si>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</si>
  <si>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</si>
  <si>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</si>
  <si>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</si>
  <si>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</si>
  <si>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</si>
  <si>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</si>
  <si>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</si>
  <si>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</si>
  <si>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</si>
  <si>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</si>
  <si>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</si>
  <si>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</si>
  <si>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</si>
  <si>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</si>
  <si>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</si>
  <si>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</si>
  <si>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</si>
  <si>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</si>
  <si>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</si>
  <si>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</si>
  <si>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</si>
  <si>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</si>
  <si>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</si>
  <si>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</si>
  <si>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</si>
  <si>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</si>
  <si>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</si>
  <si>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</si>
  <si>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</si>
  <si>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</si>
  <si>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</si>
  <si>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</si>
  <si>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Ostali nespomenuti rashodi poslovanja</t>
  </si>
  <si>
    <t>Rashodi za nabavu nefinancijske imovine</t>
  </si>
  <si>
    <t>Rashodi za nabavu proizvedene dugotrajne imovine</t>
  </si>
  <si>
    <t>Knjige</t>
  </si>
  <si>
    <t>2023.</t>
  </si>
  <si>
    <t>PRORAČUNSKI KORISNIK OSNOVNA ŠKOLA ČAKOVCI</t>
  </si>
  <si>
    <t>Naknade građanima i kućanstvima u naravi</t>
  </si>
  <si>
    <t>Ostale naknade građanima iz proračuna</t>
  </si>
  <si>
    <t>PRIJEDLOG FINANCIJSKOG PLANA (OSNOVNA ŠKOLA ČAKOVCI) ZA 2021. I                                                                                                                                                PROJEKCIJA PLANA ZA 2022. I 2023. GODINU</t>
  </si>
  <si>
    <t>Prijedlog plana 
za 2021.</t>
  </si>
  <si>
    <t>Projekcija plana
za 2022.</t>
  </si>
  <si>
    <t>Projekcija plana 
za 2023.</t>
  </si>
  <si>
    <t>Ravnatelj:</t>
  </si>
  <si>
    <t>Marina Balić, dipl. učitelj</t>
  </si>
  <si>
    <t>Ukupno:</t>
  </si>
  <si>
    <t>PRIJEDLOG PLANA ZA 2021.</t>
  </si>
  <si>
    <t>PRIJEDLOG PLANA ZA 2023.</t>
  </si>
  <si>
    <t>KLASA: 400-02/20-01/03</t>
  </si>
  <si>
    <t>URBROJ: 2188-88-01-20-1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</si>
</sst>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1" fontId="18" fillId="0" borderId="39" xfId="0" applyNumberFormat="1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" fontId="23" fillId="0" borderId="23" xfId="0" applyNumberFormat="1" applyFont="1" applyFill="1" applyBorder="1" applyAlignment="1" applyProtection="1"/>
    <xf numFmtId="4" fontId="22" fillId="0" borderId="23" xfId="0" applyNumberFormat="1" applyFont="1" applyFill="1" applyBorder="1" applyAlignment="1" applyProtection="1"/>
    <xf numFmtId="1" fontId="18" fillId="0" borderId="48" xfId="0" applyNumberFormat="1" applyFont="1" applyBorder="1" applyAlignment="1">
      <alignment horizontal="left" wrapText="1"/>
    </xf>
    <xf numFmtId="3" fontId="18" fillId="0" borderId="49" xfId="0" applyNumberFormat="1" applyFont="1" applyBorder="1" applyAlignment="1">
      <alignment horizontal="center" vertical="center" wrapText="1"/>
    </xf>
    <xf numFmtId="3" fontId="18" fillId="0" borderId="50" xfId="0" applyNumberFormat="1" applyFont="1" applyBorder="1"/>
    <xf numFmtId="3" fontId="18" fillId="0" borderId="50" xfId="0" applyNumberFormat="1" applyFont="1" applyBorder="1" applyAlignment="1">
      <alignment horizontal="center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/>
    </xf>
    <xf numFmtId="4" fontId="22" fillId="0" borderId="22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/>
    <xf numFmtId="4" fontId="23" fillId="0" borderId="22" xfId="0" applyNumberFormat="1" applyFont="1" applyFill="1" applyBorder="1" applyAlignment="1" applyProtection="1"/>
    <xf numFmtId="3" fontId="18" fillId="0" borderId="26" xfId="0" applyNumberFormat="1" applyFont="1" applyBorder="1" applyAlignment="1">
      <alignment horizontal="center"/>
    </xf>
    <xf numFmtId="3" fontId="18" fillId="0" borderId="50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40" xfId="0" applyNumberFormat="1" applyFont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8" fillId="0" borderId="42" xfId="0" applyNumberFormat="1" applyFont="1" applyBorder="1" applyAlignment="1">
      <alignment horizontal="center"/>
    </xf>
    <xf numFmtId="3" fontId="18" fillId="0" borderId="43" xfId="0" applyNumberFormat="1" applyFont="1" applyBorder="1" applyAlignment="1">
      <alignment horizontal="center"/>
    </xf>
    <xf numFmtId="4" fontId="22" fillId="0" borderId="0" xfId="0" applyNumberFormat="1" applyFont="1" applyFill="1" applyBorder="1" applyAlignment="1" applyProtection="1"/>
    <xf numFmtId="0" fontId="22" fillId="0" borderId="53" xfId="0" applyNumberFormat="1" applyFont="1" applyFill="1" applyBorder="1" applyAlignment="1" applyProtection="1">
      <alignment horizontal="center"/>
    </xf>
    <xf numFmtId="0" fontId="22" fillId="0" borderId="53" xfId="0" applyNumberFormat="1" applyFont="1" applyFill="1" applyBorder="1" applyAlignment="1" applyProtection="1">
      <alignment wrapText="1"/>
    </xf>
    <xf numFmtId="4" fontId="22" fillId="0" borderId="53" xfId="0" applyNumberFormat="1" applyFont="1" applyFill="1" applyBorder="1" applyAlignment="1" applyProtection="1"/>
    <xf numFmtId="0" fontId="23" fillId="0" borderId="5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5" fillId="0" borderId="23" xfId="0" applyNumberFormat="1" applyFont="1" applyFill="1" applyBorder="1" applyAlignment="1" applyProtection="1">
      <alignment wrapText="1"/>
    </xf>
    <xf numFmtId="0" fontId="29" fillId="0" borderId="23" xfId="0" applyNumberFormat="1" applyFont="1" applyFill="1" applyBorder="1" applyAlignment="1" applyProtection="1">
      <alignment wrapText="1"/>
    </xf>
    <xf numFmtId="4" fontId="35" fillId="0" borderId="22" xfId="0" applyNumberFormat="1" applyFont="1" applyFill="1" applyBorder="1" applyAlignment="1" applyProtection="1"/>
    <xf numFmtId="0" fontId="23" fillId="0" borderId="53" xfId="0" applyNumberFormat="1" applyFont="1" applyFill="1" applyBorder="1" applyAlignment="1" applyProtection="1">
      <alignment horizontal="center"/>
    </xf>
    <xf numFmtId="0" fontId="22" fillId="0" borderId="53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4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4" xfId="0" applyNumberFormat="1" applyFont="1" applyFill="1" applyBorder="1" applyAlignment="1" applyProtection="1">
      <alignment horizontal="left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3" fontId="19" fillId="0" borderId="45" xfId="0" applyNumberFormat="1" applyFont="1" applyBorder="1" applyAlignment="1">
      <alignment horizont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2" fillId="0" borderId="0" xfId="0" applyNumberFormat="1" applyFont="1" applyFill="1" applyBorder="1" applyAlignment="1" applyProtection="1">
      <alignment horizontal="center"/>
    </xf>
    <xf numFmtId="4" fontId="22" fillId="0" borderId="54" xfId="0" applyNumberFormat="1" applyFont="1" applyFill="1" applyBorder="1" applyAlignment="1" applyProtection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K45"/>
  <sheetViews>
    <sheetView tabSelected="1" view="pageBreakPreview" zoomScaleSheetLayoutView="100" workbookViewId="0">
      <selection activeCell="A14" sqref="A14:H14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0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74"/>
      <c r="B2" s="174"/>
      <c r="C2" s="174"/>
      <c r="D2" s="174"/>
      <c r="E2" s="174"/>
      <c r="F2" s="174"/>
      <c r="G2" s="174"/>
      <c r="H2" s="174"/>
    </row>
    <row r="3" spans="1:10" ht="48" customHeight="1" x14ac:dyDescent="0.2">
      <c r="A3" s="175" t="s">
        <v>60</v>
      </c>
      <c r="B3" s="175"/>
      <c r="C3" s="175"/>
      <c r="D3" s="175"/>
      <c r="E3" s="175"/>
      <c r="F3" s="175"/>
      <c r="G3" s="175"/>
      <c r="H3" s="175"/>
    </row>
    <row r="4" spans="1:10" s="48" customFormat="1" ht="26.25" customHeight="1" x14ac:dyDescent="0.2">
      <c r="A4" s="175" t="s">
        <v>32</v>
      </c>
      <c r="B4" s="175"/>
      <c r="C4" s="175"/>
      <c r="D4" s="175"/>
      <c r="E4" s="175"/>
      <c r="F4" s="175"/>
      <c r="G4" s="176"/>
      <c r="H4" s="176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61</v>
      </c>
      <c r="G6" s="55" t="s">
        <v>62</v>
      </c>
      <c r="H6" s="56" t="s">
        <v>63</v>
      </c>
      <c r="I6" s="57"/>
    </row>
    <row r="7" spans="1:10" ht="27.75" customHeight="1" x14ac:dyDescent="0.25">
      <c r="A7" s="177" t="s">
        <v>33</v>
      </c>
      <c r="B7" s="169"/>
      <c r="C7" s="169"/>
      <c r="D7" s="169"/>
      <c r="E7" s="178"/>
      <c r="F7" s="69">
        <f>+F8+F9</f>
        <v>4200695</v>
      </c>
      <c r="G7" s="69">
        <f>G8+G9</f>
        <v>4200695</v>
      </c>
      <c r="H7" s="69">
        <f>+H8+H9</f>
        <v>4200695</v>
      </c>
      <c r="I7" s="67"/>
    </row>
    <row r="8" spans="1:10" ht="22.5" customHeight="1" x14ac:dyDescent="0.25">
      <c r="A8" s="166" t="s">
        <v>0</v>
      </c>
      <c r="B8" s="167"/>
      <c r="C8" s="167"/>
      <c r="D8" s="167"/>
      <c r="E8" s="179"/>
      <c r="F8" s="72">
        <v>4200695</v>
      </c>
      <c r="G8" s="72">
        <v>4200695</v>
      </c>
      <c r="H8" s="72">
        <v>4200695</v>
      </c>
    </row>
    <row r="9" spans="1:10" ht="22.5" customHeight="1" x14ac:dyDescent="0.25">
      <c r="A9" s="180" t="s">
        <v>35</v>
      </c>
      <c r="B9" s="179"/>
      <c r="C9" s="179"/>
      <c r="D9" s="179"/>
      <c r="E9" s="179"/>
      <c r="F9" s="72"/>
      <c r="G9" s="72"/>
      <c r="H9" s="72"/>
    </row>
    <row r="10" spans="1:10" ht="22.5" customHeight="1" x14ac:dyDescent="0.25">
      <c r="A10" s="68" t="s">
        <v>34</v>
      </c>
      <c r="B10" s="71"/>
      <c r="C10" s="71"/>
      <c r="D10" s="71"/>
      <c r="E10" s="71"/>
      <c r="F10" s="69">
        <f>+F11+F12</f>
        <v>4200695</v>
      </c>
      <c r="G10" s="69">
        <f>+G11+G12</f>
        <v>4200695</v>
      </c>
      <c r="H10" s="69">
        <f>+H11+H12</f>
        <v>4200695</v>
      </c>
    </row>
    <row r="11" spans="1:10" ht="22.5" customHeight="1" x14ac:dyDescent="0.25">
      <c r="A11" s="170" t="s">
        <v>1</v>
      </c>
      <c r="B11" s="167"/>
      <c r="C11" s="167"/>
      <c r="D11" s="167"/>
      <c r="E11" s="181"/>
      <c r="F11" s="72">
        <v>4163295</v>
      </c>
      <c r="G11" s="72">
        <v>4163295</v>
      </c>
      <c r="H11" s="72">
        <v>4163295</v>
      </c>
      <c r="I11" s="38"/>
      <c r="J11" s="38"/>
    </row>
    <row r="12" spans="1:10" ht="22.5" customHeight="1" x14ac:dyDescent="0.25">
      <c r="A12" s="182" t="s">
        <v>38</v>
      </c>
      <c r="B12" s="179"/>
      <c r="C12" s="179"/>
      <c r="D12" s="179"/>
      <c r="E12" s="179"/>
      <c r="F12" s="58">
        <v>37400</v>
      </c>
      <c r="G12" s="58">
        <v>37400</v>
      </c>
      <c r="H12" s="58">
        <v>37400</v>
      </c>
      <c r="I12" s="38"/>
      <c r="J12" s="38"/>
    </row>
    <row r="13" spans="1:10" ht="22.5" customHeight="1" x14ac:dyDescent="0.25">
      <c r="A13" s="168" t="s">
        <v>2</v>
      </c>
      <c r="B13" s="169"/>
      <c r="C13" s="169"/>
      <c r="D13" s="169"/>
      <c r="E13" s="169"/>
      <c r="F13" s="70">
        <f>+F7-F10</f>
        <v>0</v>
      </c>
      <c r="G13" s="70">
        <f>+G7-G10</f>
        <v>0</v>
      </c>
      <c r="H13" s="70">
        <f>+H7-H10</f>
        <v>0</v>
      </c>
      <c r="J13" s="38"/>
    </row>
    <row r="14" spans="1:10" ht="15" customHeight="1" x14ac:dyDescent="0.2">
      <c r="A14" s="175"/>
      <c r="B14" s="164"/>
      <c r="C14" s="164"/>
      <c r="D14" s="164"/>
      <c r="E14" s="164"/>
      <c r="F14" s="165"/>
      <c r="G14" s="165"/>
      <c r="H14" s="165"/>
    </row>
    <row r="15" spans="1:10" ht="27.75" customHeight="1" x14ac:dyDescent="0.25">
      <c r="A15" s="51"/>
      <c r="B15" s="52"/>
      <c r="C15" s="52"/>
      <c r="D15" s="53"/>
      <c r="E15" s="54"/>
      <c r="F15" s="55" t="s">
        <v>61</v>
      </c>
      <c r="G15" s="55" t="s">
        <v>62</v>
      </c>
      <c r="H15" s="56" t="s">
        <v>63</v>
      </c>
      <c r="J15" s="38"/>
    </row>
    <row r="16" spans="1:10" ht="30.75" customHeight="1" x14ac:dyDescent="0.25">
      <c r="A16" s="183" t="s">
        <v>39</v>
      </c>
      <c r="B16" s="184"/>
      <c r="C16" s="184"/>
      <c r="D16" s="184"/>
      <c r="E16" s="185"/>
      <c r="F16" s="73"/>
      <c r="G16" s="73"/>
      <c r="H16" s="74"/>
      <c r="J16" s="38"/>
    </row>
    <row r="17" spans="1:11" ht="34.5" customHeight="1" x14ac:dyDescent="0.25">
      <c r="A17" s="171" t="s">
        <v>40</v>
      </c>
      <c r="B17" s="172"/>
      <c r="C17" s="172"/>
      <c r="D17" s="172"/>
      <c r="E17" s="173"/>
      <c r="F17" s="75"/>
      <c r="G17" s="75"/>
      <c r="H17" s="70"/>
      <c r="J17" s="38"/>
    </row>
    <row r="18" spans="1:11" s="43" customFormat="1" ht="14.25" customHeight="1" x14ac:dyDescent="0.25">
      <c r="A18" s="163"/>
      <c r="B18" s="164"/>
      <c r="C18" s="164"/>
      <c r="D18" s="164"/>
      <c r="E18" s="164"/>
      <c r="F18" s="165"/>
      <c r="G18" s="165"/>
      <c r="H18" s="165"/>
      <c r="J18" s="76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61</v>
      </c>
      <c r="G19" s="55" t="s">
        <v>62</v>
      </c>
      <c r="H19" s="56" t="s">
        <v>63</v>
      </c>
      <c r="J19" s="76"/>
      <c r="K19" s="76"/>
    </row>
    <row r="20" spans="1:11" s="43" customFormat="1" ht="22.5" customHeight="1" x14ac:dyDescent="0.25">
      <c r="A20" s="166" t="s">
        <v>3</v>
      </c>
      <c r="B20" s="167"/>
      <c r="C20" s="167"/>
      <c r="D20" s="167"/>
      <c r="E20" s="167"/>
      <c r="F20" s="58"/>
      <c r="G20" s="58"/>
      <c r="H20" s="58"/>
      <c r="J20" s="76"/>
    </row>
    <row r="21" spans="1:11" s="43" customFormat="1" ht="33.75" customHeight="1" x14ac:dyDescent="0.25">
      <c r="A21" s="166" t="s">
        <v>4</v>
      </c>
      <c r="B21" s="167"/>
      <c r="C21" s="167"/>
      <c r="D21" s="167"/>
      <c r="E21" s="167"/>
      <c r="F21" s="58"/>
      <c r="G21" s="58"/>
      <c r="H21" s="58"/>
    </row>
    <row r="22" spans="1:11" s="43" customFormat="1" ht="22.5" customHeight="1" x14ac:dyDescent="0.25">
      <c r="A22" s="168" t="s">
        <v>5</v>
      </c>
      <c r="B22" s="169"/>
      <c r="C22" s="169"/>
      <c r="D22" s="169"/>
      <c r="E22" s="169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11" s="43" customFormat="1" ht="25.5" customHeight="1" x14ac:dyDescent="0.25">
      <c r="A23" s="163"/>
      <c r="B23" s="164"/>
      <c r="C23" s="164"/>
      <c r="D23" s="164"/>
      <c r="E23" s="164"/>
      <c r="F23" s="165"/>
      <c r="G23" s="165"/>
      <c r="H23" s="165"/>
    </row>
    <row r="24" spans="1:11" s="43" customFormat="1" ht="22.5" customHeight="1" x14ac:dyDescent="0.25">
      <c r="A24" s="170" t="s">
        <v>6</v>
      </c>
      <c r="B24" s="167"/>
      <c r="C24" s="167"/>
      <c r="D24" s="167"/>
      <c r="E24" s="167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59"/>
      <c r="B25" s="50"/>
      <c r="C25" s="50"/>
      <c r="D25" s="50"/>
      <c r="E25" s="50"/>
    </row>
    <row r="26" spans="1:11" ht="42" customHeight="1" x14ac:dyDescent="0.25">
      <c r="A26" s="161" t="s">
        <v>41</v>
      </c>
      <c r="B26" s="162"/>
      <c r="C26" s="162"/>
      <c r="D26" s="162"/>
      <c r="E26" s="162"/>
      <c r="F26" s="162"/>
      <c r="G26" s="162"/>
      <c r="H26" s="162"/>
    </row>
    <row r="27" spans="1:11" x14ac:dyDescent="0.2">
      <c r="E27" s="78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79"/>
      <c r="F33" s="40"/>
      <c r="G33" s="40"/>
      <c r="H33" s="40"/>
    </row>
    <row r="34" spans="5:8" x14ac:dyDescent="0.2">
      <c r="E34" s="79"/>
      <c r="F34" s="38"/>
      <c r="G34" s="38"/>
      <c r="H34" s="38"/>
    </row>
    <row r="35" spans="5:8" x14ac:dyDescent="0.2">
      <c r="E35" s="79"/>
      <c r="F35" s="38"/>
      <c r="G35" s="38"/>
      <c r="H35" s="38"/>
    </row>
    <row r="36" spans="5:8" x14ac:dyDescent="0.2">
      <c r="E36" s="79"/>
      <c r="F36" s="38"/>
      <c r="G36" s="38"/>
      <c r="H36" s="38"/>
    </row>
    <row r="37" spans="5:8" x14ac:dyDescent="0.2">
      <c r="E37" s="79"/>
      <c r="F37" s="38"/>
      <c r="G37" s="38"/>
      <c r="H37" s="38"/>
    </row>
    <row r="38" spans="5:8" x14ac:dyDescent="0.2">
      <c r="E38" s="79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2"/>
  <sheetViews>
    <sheetView view="pageBreakPreview" zoomScale="120" zoomScaleSheetLayoutView="120" workbookViewId="0">
      <selection activeCell="E33" sqref="E33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75" t="s">
        <v>7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3" t="s">
        <v>9</v>
      </c>
      <c r="B3" s="188" t="s">
        <v>42</v>
      </c>
      <c r="C3" s="189"/>
      <c r="D3" s="189"/>
      <c r="E3" s="189"/>
      <c r="F3" s="189"/>
      <c r="G3" s="189"/>
      <c r="H3" s="190"/>
    </row>
    <row r="4" spans="1:8" s="1" customFormat="1" ht="90" thickBot="1" x14ac:dyDescent="0.25">
      <c r="A4" s="64" t="s">
        <v>50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36</v>
      </c>
      <c r="H4" s="83" t="s">
        <v>16</v>
      </c>
    </row>
    <row r="5" spans="1:8" s="1" customFormat="1" ht="12.75" customHeight="1" x14ac:dyDescent="0.2">
      <c r="A5" s="98">
        <v>631</v>
      </c>
      <c r="B5" s="99"/>
      <c r="C5" s="100"/>
      <c r="D5" s="101"/>
      <c r="E5" s="102"/>
      <c r="F5" s="102"/>
      <c r="G5" s="103"/>
      <c r="H5" s="104"/>
    </row>
    <row r="6" spans="1:8" s="1" customFormat="1" ht="12.75" customHeight="1" x14ac:dyDescent="0.2">
      <c r="A6" s="124">
        <v>636</v>
      </c>
      <c r="B6" s="125"/>
      <c r="C6" s="126"/>
      <c r="D6" s="127"/>
      <c r="E6" s="128">
        <f>3405000+20000</f>
        <v>3425000</v>
      </c>
      <c r="F6" s="128"/>
      <c r="G6" s="129"/>
      <c r="H6" s="130"/>
    </row>
    <row r="7" spans="1:8" s="1" customFormat="1" ht="12.75" customHeight="1" x14ac:dyDescent="0.2">
      <c r="A7" s="124">
        <v>638</v>
      </c>
      <c r="B7" s="125"/>
      <c r="C7" s="126"/>
      <c r="D7" s="127"/>
      <c r="E7" s="128">
        <v>60000</v>
      </c>
      <c r="F7" s="128"/>
      <c r="G7" s="129"/>
      <c r="H7" s="130"/>
    </row>
    <row r="8" spans="1:8" s="1" customFormat="1" ht="12.75" customHeight="1" x14ac:dyDescent="0.2">
      <c r="A8" s="124">
        <v>651</v>
      </c>
      <c r="B8" s="125"/>
      <c r="C8" s="136"/>
      <c r="D8" s="127"/>
      <c r="E8" s="128"/>
      <c r="F8" s="128"/>
      <c r="G8" s="129"/>
      <c r="H8" s="130"/>
    </row>
    <row r="9" spans="1:8" s="1" customFormat="1" x14ac:dyDescent="0.2">
      <c r="A9" s="105">
        <v>652</v>
      </c>
      <c r="B9" s="137"/>
      <c r="C9" s="138"/>
      <c r="D9" s="138">
        <v>30000</v>
      </c>
      <c r="E9" s="138"/>
      <c r="F9" s="138"/>
      <c r="G9" s="139"/>
      <c r="H9" s="140"/>
    </row>
    <row r="10" spans="1:8" s="1" customFormat="1" x14ac:dyDescent="0.2">
      <c r="A10" s="105">
        <v>653</v>
      </c>
      <c r="B10" s="137"/>
      <c r="C10" s="138"/>
      <c r="D10" s="138"/>
      <c r="E10" s="138"/>
      <c r="F10" s="138"/>
      <c r="G10" s="139"/>
      <c r="H10" s="140"/>
    </row>
    <row r="11" spans="1:8" s="1" customFormat="1" x14ac:dyDescent="0.2">
      <c r="A11" s="105">
        <v>661</v>
      </c>
      <c r="B11" s="137">
        <v>1600</v>
      </c>
      <c r="C11" s="138"/>
      <c r="D11" s="138"/>
      <c r="E11" s="138"/>
      <c r="F11" s="138"/>
      <c r="G11" s="139"/>
      <c r="H11" s="140"/>
    </row>
    <row r="12" spans="1:8" s="1" customFormat="1" x14ac:dyDescent="0.2">
      <c r="A12" s="105">
        <v>663</v>
      </c>
      <c r="B12" s="137"/>
      <c r="C12" s="138"/>
      <c r="D12" s="138"/>
      <c r="E12" s="138"/>
      <c r="F12" s="138">
        <v>2000</v>
      </c>
      <c r="G12" s="139"/>
      <c r="H12" s="140"/>
    </row>
    <row r="13" spans="1:8" s="1" customFormat="1" x14ac:dyDescent="0.2">
      <c r="A13" s="105">
        <v>671</v>
      </c>
      <c r="B13" s="137">
        <v>682095</v>
      </c>
      <c r="C13" s="138"/>
      <c r="D13" s="138"/>
      <c r="E13" s="138"/>
      <c r="F13" s="138"/>
      <c r="G13" s="139"/>
      <c r="H13" s="140"/>
    </row>
    <row r="14" spans="1:8" s="1" customFormat="1" x14ac:dyDescent="0.2">
      <c r="A14" s="105">
        <v>673</v>
      </c>
      <c r="B14" s="137"/>
      <c r="C14" s="138"/>
      <c r="D14" s="138"/>
      <c r="E14" s="138"/>
      <c r="F14" s="138"/>
      <c r="G14" s="139"/>
      <c r="H14" s="140"/>
    </row>
    <row r="15" spans="1:8" s="1" customFormat="1" x14ac:dyDescent="0.2">
      <c r="A15" s="105">
        <v>922</v>
      </c>
      <c r="B15" s="137"/>
      <c r="C15" s="138"/>
      <c r="D15" s="138"/>
      <c r="E15" s="138"/>
      <c r="F15" s="138"/>
      <c r="G15" s="139"/>
      <c r="H15" s="140"/>
    </row>
    <row r="16" spans="1:8" s="1" customFormat="1" x14ac:dyDescent="0.2">
      <c r="A16" s="118"/>
      <c r="B16" s="145"/>
      <c r="C16" s="146"/>
      <c r="D16" s="146"/>
      <c r="E16" s="146"/>
      <c r="F16" s="146"/>
      <c r="G16" s="147"/>
      <c r="H16" s="148"/>
    </row>
    <row r="17" spans="1:8" s="1" customFormat="1" x14ac:dyDescent="0.2">
      <c r="A17" s="118"/>
      <c r="B17" s="145"/>
      <c r="C17" s="146"/>
      <c r="D17" s="146"/>
      <c r="E17" s="146"/>
      <c r="F17" s="146"/>
      <c r="G17" s="147"/>
      <c r="H17" s="148"/>
    </row>
    <row r="18" spans="1:8" s="1" customFormat="1" ht="13.5" thickBot="1" x14ac:dyDescent="0.25">
      <c r="A18" s="110"/>
      <c r="B18" s="141"/>
      <c r="C18" s="142"/>
      <c r="D18" s="142"/>
      <c r="E18" s="142"/>
      <c r="F18" s="142"/>
      <c r="G18" s="143"/>
      <c r="H18" s="144"/>
    </row>
    <row r="19" spans="1:8" s="1" customFormat="1" ht="30" customHeight="1" thickBot="1" x14ac:dyDescent="0.25">
      <c r="A19" s="11" t="s">
        <v>17</v>
      </c>
      <c r="B19" s="115">
        <f>SUM(B5:B18)</f>
        <v>683695</v>
      </c>
      <c r="C19" s="116">
        <f>SUM(C5:C16)</f>
        <v>0</v>
      </c>
      <c r="D19" s="116">
        <f>SUM(D5:D18)</f>
        <v>30000</v>
      </c>
      <c r="E19" s="116">
        <f>SUM(E5:E18)</f>
        <v>3485000</v>
      </c>
      <c r="F19" s="116">
        <f>SUM(F5:F18)</f>
        <v>2000</v>
      </c>
      <c r="G19" s="116">
        <v>0</v>
      </c>
      <c r="H19" s="117">
        <v>0</v>
      </c>
    </row>
    <row r="20" spans="1:8" s="1" customFormat="1" ht="28.5" customHeight="1" thickBot="1" x14ac:dyDescent="0.25">
      <c r="A20" s="11" t="s">
        <v>37</v>
      </c>
      <c r="B20" s="191">
        <f>B19+C19+D19+E19+F19+G19+H19</f>
        <v>4200695</v>
      </c>
      <c r="C20" s="192"/>
      <c r="D20" s="192"/>
      <c r="E20" s="192"/>
      <c r="F20" s="192"/>
      <c r="G20" s="192"/>
      <c r="H20" s="193"/>
    </row>
    <row r="21" spans="1:8" ht="13.5" thickBot="1" x14ac:dyDescent="0.25">
      <c r="A21" s="6"/>
      <c r="B21" s="6"/>
      <c r="C21" s="6"/>
      <c r="D21" s="7"/>
      <c r="E21" s="12"/>
      <c r="H21" s="10"/>
    </row>
    <row r="22" spans="1:8" ht="26.25" customHeight="1" thickBot="1" x14ac:dyDescent="0.25">
      <c r="A22" s="65" t="s">
        <v>9</v>
      </c>
      <c r="B22" s="188" t="s">
        <v>44</v>
      </c>
      <c r="C22" s="189"/>
      <c r="D22" s="189"/>
      <c r="E22" s="189"/>
      <c r="F22" s="189"/>
      <c r="G22" s="189"/>
      <c r="H22" s="190"/>
    </row>
    <row r="23" spans="1:8" ht="90" thickBot="1" x14ac:dyDescent="0.25">
      <c r="A23" s="66" t="s">
        <v>50</v>
      </c>
      <c r="B23" s="81" t="s">
        <v>10</v>
      </c>
      <c r="C23" s="82" t="s">
        <v>11</v>
      </c>
      <c r="D23" s="82" t="s">
        <v>12</v>
      </c>
      <c r="E23" s="82" t="s">
        <v>13</v>
      </c>
      <c r="F23" s="82" t="s">
        <v>14</v>
      </c>
      <c r="G23" s="82" t="s">
        <v>36</v>
      </c>
      <c r="H23" s="83" t="s">
        <v>16</v>
      </c>
    </row>
    <row r="24" spans="1:8" ht="13.5" thickBot="1" x14ac:dyDescent="0.25">
      <c r="A24" s="98">
        <v>63</v>
      </c>
      <c r="B24" s="99"/>
      <c r="C24" s="135"/>
      <c r="D24" s="101"/>
      <c r="E24" s="102">
        <f>3465000+20000</f>
        <v>3485000</v>
      </c>
      <c r="F24" s="102"/>
      <c r="G24" s="103"/>
      <c r="H24" s="104"/>
    </row>
    <row r="25" spans="1:8" s="119" customFormat="1" x14ac:dyDescent="0.2">
      <c r="A25" s="98">
        <v>65</v>
      </c>
      <c r="B25" s="125"/>
      <c r="C25" s="136"/>
      <c r="D25" s="127">
        <v>30000</v>
      </c>
      <c r="E25" s="128"/>
      <c r="F25" s="128"/>
      <c r="G25" s="129"/>
      <c r="H25" s="130"/>
    </row>
    <row r="26" spans="1:8" x14ac:dyDescent="0.2">
      <c r="A26" s="105">
        <v>66</v>
      </c>
      <c r="B26" s="137">
        <v>1600</v>
      </c>
      <c r="C26" s="138"/>
      <c r="D26" s="138"/>
      <c r="E26" s="138"/>
      <c r="F26" s="138">
        <v>2000</v>
      </c>
      <c r="G26" s="139"/>
      <c r="H26" s="140"/>
    </row>
    <row r="27" spans="1:8" x14ac:dyDescent="0.2">
      <c r="A27" s="105">
        <v>67</v>
      </c>
      <c r="B27" s="137">
        <v>682095</v>
      </c>
      <c r="C27" s="138"/>
      <c r="D27" s="138"/>
      <c r="E27" s="138"/>
      <c r="F27" s="138"/>
      <c r="G27" s="139"/>
      <c r="H27" s="140"/>
    </row>
    <row r="28" spans="1:8" x14ac:dyDescent="0.2">
      <c r="A28" s="105">
        <v>92</v>
      </c>
      <c r="B28" s="137"/>
      <c r="C28" s="138"/>
      <c r="D28" s="138"/>
      <c r="E28" s="138"/>
      <c r="F28" s="138"/>
      <c r="G28" s="139"/>
      <c r="H28" s="140"/>
    </row>
    <row r="29" spans="1:8" x14ac:dyDescent="0.2">
      <c r="A29" s="105"/>
      <c r="B29" s="137"/>
      <c r="C29" s="138"/>
      <c r="D29" s="138"/>
      <c r="E29" s="138"/>
      <c r="F29" s="138"/>
      <c r="G29" s="139"/>
      <c r="H29" s="140"/>
    </row>
    <row r="30" spans="1:8" x14ac:dyDescent="0.2">
      <c r="A30" s="105"/>
      <c r="B30" s="137"/>
      <c r="C30" s="138"/>
      <c r="D30" s="138"/>
      <c r="E30" s="138"/>
      <c r="F30" s="138"/>
      <c r="G30" s="139"/>
      <c r="H30" s="140"/>
    </row>
    <row r="31" spans="1:8" x14ac:dyDescent="0.2">
      <c r="A31" s="105"/>
      <c r="B31" s="137"/>
      <c r="C31" s="138"/>
      <c r="D31" s="138"/>
      <c r="E31" s="138"/>
      <c r="F31" s="138"/>
      <c r="G31" s="139"/>
      <c r="H31" s="140"/>
    </row>
    <row r="32" spans="1:8" ht="13.5" thickBot="1" x14ac:dyDescent="0.25">
      <c r="A32" s="110"/>
      <c r="B32" s="141"/>
      <c r="C32" s="142"/>
      <c r="D32" s="142"/>
      <c r="E32" s="142"/>
      <c r="F32" s="142"/>
      <c r="G32" s="143"/>
      <c r="H32" s="144"/>
    </row>
    <row r="33" spans="1:8" s="1" customFormat="1" ht="30" customHeight="1" thickBot="1" x14ac:dyDescent="0.25">
      <c r="A33" s="11" t="s">
        <v>17</v>
      </c>
      <c r="B33" s="115">
        <f>SUM(B24:B32)</f>
        <v>683695</v>
      </c>
      <c r="C33" s="116">
        <f>+C26</f>
        <v>0</v>
      </c>
      <c r="D33" s="116">
        <f>SUM(D24:D32)</f>
        <v>30000</v>
      </c>
      <c r="E33" s="116">
        <f>SUM(E24:E32)</f>
        <v>3485000</v>
      </c>
      <c r="F33" s="116">
        <f>+F26</f>
        <v>2000</v>
      </c>
      <c r="G33" s="116">
        <v>0</v>
      </c>
      <c r="H33" s="117">
        <v>0</v>
      </c>
    </row>
    <row r="34" spans="1:8" s="1" customFormat="1" ht="28.5" customHeight="1" thickBot="1" x14ac:dyDescent="0.25">
      <c r="A34" s="11" t="s">
        <v>43</v>
      </c>
      <c r="B34" s="191">
        <f>B33+C33+D33+E33+F33+G33+H33</f>
        <v>4200695</v>
      </c>
      <c r="C34" s="192"/>
      <c r="D34" s="192"/>
      <c r="E34" s="192"/>
      <c r="F34" s="192"/>
      <c r="G34" s="192"/>
      <c r="H34" s="193"/>
    </row>
    <row r="35" spans="1:8" ht="13.5" thickBot="1" x14ac:dyDescent="0.25">
      <c r="D35" s="14"/>
      <c r="E35" s="15"/>
    </row>
    <row r="36" spans="1:8" ht="26.25" customHeight="1" thickBot="1" x14ac:dyDescent="0.25">
      <c r="A36" s="65" t="s">
        <v>9</v>
      </c>
      <c r="B36" s="188" t="s">
        <v>56</v>
      </c>
      <c r="C36" s="189"/>
      <c r="D36" s="189"/>
      <c r="E36" s="189"/>
      <c r="F36" s="189"/>
      <c r="G36" s="189"/>
      <c r="H36" s="190"/>
    </row>
    <row r="37" spans="1:8" ht="90" thickBot="1" x14ac:dyDescent="0.25">
      <c r="A37" s="66" t="s">
        <v>50</v>
      </c>
      <c r="B37" s="81" t="s">
        <v>10</v>
      </c>
      <c r="C37" s="82" t="s">
        <v>11</v>
      </c>
      <c r="D37" s="82" t="s">
        <v>12</v>
      </c>
      <c r="E37" s="82" t="s">
        <v>13</v>
      </c>
      <c r="F37" s="82" t="s">
        <v>14</v>
      </c>
      <c r="G37" s="82" t="s">
        <v>36</v>
      </c>
      <c r="H37" s="83" t="s">
        <v>16</v>
      </c>
    </row>
    <row r="38" spans="1:8" ht="13.5" thickBot="1" x14ac:dyDescent="0.25">
      <c r="A38" s="98">
        <v>63</v>
      </c>
      <c r="B38" s="99"/>
      <c r="C38" s="100"/>
      <c r="D38" s="101"/>
      <c r="E38" s="102">
        <f>3465000+20000</f>
        <v>3485000</v>
      </c>
      <c r="F38" s="102"/>
      <c r="G38" s="103"/>
      <c r="H38" s="104"/>
    </row>
    <row r="39" spans="1:8" x14ac:dyDescent="0.2">
      <c r="A39" s="98">
        <v>65</v>
      </c>
      <c r="B39" s="106"/>
      <c r="C39" s="107"/>
      <c r="D39" s="127">
        <v>30000</v>
      </c>
      <c r="E39" s="128"/>
      <c r="F39" s="128"/>
      <c r="G39" s="108"/>
      <c r="H39" s="109"/>
    </row>
    <row r="40" spans="1:8" x14ac:dyDescent="0.2">
      <c r="A40" s="105">
        <v>66</v>
      </c>
      <c r="B40" s="106">
        <v>1600</v>
      </c>
      <c r="C40" s="107"/>
      <c r="D40" s="107"/>
      <c r="E40" s="107"/>
      <c r="F40" s="107">
        <v>2000</v>
      </c>
      <c r="G40" s="108"/>
      <c r="H40" s="109"/>
    </row>
    <row r="41" spans="1:8" x14ac:dyDescent="0.2">
      <c r="A41" s="105">
        <v>67</v>
      </c>
      <c r="B41" s="106">
        <v>682095</v>
      </c>
      <c r="C41" s="107"/>
      <c r="D41" s="107"/>
      <c r="E41" s="107"/>
      <c r="F41" s="107"/>
      <c r="G41" s="108"/>
      <c r="H41" s="109"/>
    </row>
    <row r="42" spans="1:8" x14ac:dyDescent="0.2">
      <c r="A42" s="105">
        <v>92</v>
      </c>
      <c r="B42" s="106"/>
      <c r="C42" s="107"/>
      <c r="D42" s="107"/>
      <c r="E42" s="107"/>
      <c r="F42" s="107"/>
      <c r="G42" s="108"/>
      <c r="H42" s="109"/>
    </row>
    <row r="43" spans="1:8" ht="13.5" customHeight="1" x14ac:dyDescent="0.2">
      <c r="A43" s="105"/>
      <c r="B43" s="106"/>
      <c r="C43" s="107"/>
      <c r="D43" s="107"/>
      <c r="E43" s="107"/>
      <c r="F43" s="107"/>
      <c r="G43" s="108"/>
      <c r="H43" s="109"/>
    </row>
    <row r="44" spans="1:8" ht="13.5" customHeight="1" x14ac:dyDescent="0.2">
      <c r="A44" s="105"/>
      <c r="B44" s="106"/>
      <c r="C44" s="107"/>
      <c r="D44" s="107"/>
      <c r="E44" s="107"/>
      <c r="F44" s="107"/>
      <c r="G44" s="108"/>
      <c r="H44" s="109"/>
    </row>
    <row r="45" spans="1:8" ht="13.5" customHeight="1" thickBot="1" x14ac:dyDescent="0.25">
      <c r="A45" s="110"/>
      <c r="B45" s="111"/>
      <c r="C45" s="112"/>
      <c r="D45" s="112"/>
      <c r="E45" s="112"/>
      <c r="F45" s="112"/>
      <c r="G45" s="113"/>
      <c r="H45" s="114"/>
    </row>
    <row r="46" spans="1:8" s="1" customFormat="1" ht="30" customHeight="1" thickBot="1" x14ac:dyDescent="0.25">
      <c r="A46" s="11" t="s">
        <v>17</v>
      </c>
      <c r="B46" s="115">
        <f>SUM(B38:B45)</f>
        <v>683695</v>
      </c>
      <c r="C46" s="116">
        <f>+C39</f>
        <v>0</v>
      </c>
      <c r="D46" s="116">
        <f>SUM(D38:D45)</f>
        <v>30000</v>
      </c>
      <c r="E46" s="116">
        <f t="shared" ref="E46:F46" si="0">SUM(E38:E45)</f>
        <v>3485000</v>
      </c>
      <c r="F46" s="116">
        <f t="shared" si="0"/>
        <v>2000</v>
      </c>
      <c r="G46" s="116">
        <v>0</v>
      </c>
      <c r="H46" s="117">
        <v>0</v>
      </c>
    </row>
    <row r="47" spans="1:8" s="1" customFormat="1" ht="28.5" customHeight="1" thickBot="1" x14ac:dyDescent="0.25">
      <c r="A47" s="11" t="s">
        <v>45</v>
      </c>
      <c r="B47" s="191">
        <f>B46+C46+D46+E46+F46+G46+H46</f>
        <v>4200695</v>
      </c>
      <c r="C47" s="192"/>
      <c r="D47" s="192"/>
      <c r="E47" s="192"/>
      <c r="F47" s="192"/>
      <c r="G47" s="192"/>
      <c r="H47" s="193"/>
    </row>
    <row r="48" spans="1:8" ht="13.5" customHeight="1" x14ac:dyDescent="0.2">
      <c r="C48" s="16"/>
      <c r="D48" s="14"/>
      <c r="E48" s="17"/>
    </row>
    <row r="49" spans="2:5" ht="13.5" customHeight="1" x14ac:dyDescent="0.2">
      <c r="C49" s="16"/>
      <c r="D49" s="18"/>
      <c r="E49" s="19"/>
    </row>
    <row r="50" spans="2:5" ht="13.5" customHeight="1" x14ac:dyDescent="0.2">
      <c r="D50" s="20"/>
      <c r="E50" s="21"/>
    </row>
    <row r="51" spans="2:5" ht="13.5" customHeight="1" x14ac:dyDescent="0.2">
      <c r="D51" s="22"/>
      <c r="E51" s="23"/>
    </row>
    <row r="52" spans="2:5" ht="13.5" customHeight="1" x14ac:dyDescent="0.2">
      <c r="D52" s="14"/>
      <c r="E52" s="15"/>
    </row>
    <row r="53" spans="2:5" ht="28.5" customHeight="1" x14ac:dyDescent="0.2">
      <c r="C53" s="16"/>
      <c r="D53" s="14"/>
      <c r="E53" s="24"/>
    </row>
    <row r="54" spans="2:5" ht="13.5" customHeight="1" x14ac:dyDescent="0.2">
      <c r="C54" s="16"/>
      <c r="D54" s="14"/>
      <c r="E54" s="19"/>
    </row>
    <row r="55" spans="2:5" ht="13.5" customHeight="1" x14ac:dyDescent="0.2">
      <c r="D55" s="14"/>
      <c r="E55" s="15"/>
    </row>
    <row r="56" spans="2:5" ht="13.5" customHeight="1" x14ac:dyDescent="0.2">
      <c r="D56" s="14"/>
      <c r="E56" s="23"/>
    </row>
    <row r="57" spans="2:5" ht="13.5" customHeight="1" x14ac:dyDescent="0.2">
      <c r="D57" s="14"/>
      <c r="E57" s="15"/>
    </row>
    <row r="58" spans="2:5" ht="22.5" customHeight="1" x14ac:dyDescent="0.2">
      <c r="D58" s="14"/>
      <c r="E58" s="25"/>
    </row>
    <row r="59" spans="2:5" ht="13.5" customHeight="1" x14ac:dyDescent="0.2">
      <c r="D59" s="20"/>
      <c r="E59" s="21"/>
    </row>
    <row r="60" spans="2:5" ht="13.5" customHeight="1" x14ac:dyDescent="0.2">
      <c r="B60" s="16"/>
      <c r="D60" s="20"/>
      <c r="E60" s="26"/>
    </row>
    <row r="61" spans="2:5" ht="13.5" customHeight="1" x14ac:dyDescent="0.2">
      <c r="C61" s="16"/>
      <c r="D61" s="20"/>
      <c r="E61" s="27"/>
    </row>
    <row r="62" spans="2:5" ht="13.5" customHeight="1" x14ac:dyDescent="0.2">
      <c r="C62" s="16"/>
      <c r="D62" s="22"/>
      <c r="E62" s="19"/>
    </row>
    <row r="63" spans="2:5" ht="13.5" customHeight="1" x14ac:dyDescent="0.2">
      <c r="D63" s="14"/>
      <c r="E63" s="15"/>
    </row>
    <row r="64" spans="2:5" ht="13.5" customHeight="1" x14ac:dyDescent="0.2">
      <c r="B64" s="16"/>
      <c r="D64" s="14"/>
      <c r="E64" s="17"/>
    </row>
    <row r="65" spans="1:5" ht="13.5" customHeight="1" x14ac:dyDescent="0.2">
      <c r="C65" s="16"/>
      <c r="D65" s="14"/>
      <c r="E65" s="26"/>
    </row>
    <row r="66" spans="1:5" ht="13.5" customHeight="1" x14ac:dyDescent="0.2">
      <c r="C66" s="16"/>
      <c r="D66" s="22"/>
      <c r="E66" s="19"/>
    </row>
    <row r="67" spans="1:5" ht="13.5" customHeight="1" x14ac:dyDescent="0.2">
      <c r="D67" s="20"/>
      <c r="E67" s="15"/>
    </row>
    <row r="68" spans="1:5" ht="13.5" customHeight="1" x14ac:dyDescent="0.2">
      <c r="C68" s="16"/>
      <c r="D68" s="20"/>
      <c r="E68" s="26"/>
    </row>
    <row r="69" spans="1:5" ht="22.5" customHeight="1" x14ac:dyDescent="0.2">
      <c r="D69" s="22"/>
      <c r="E69" s="25"/>
    </row>
    <row r="70" spans="1:5" ht="13.5" customHeight="1" x14ac:dyDescent="0.2">
      <c r="D70" s="14"/>
      <c r="E70" s="15"/>
    </row>
    <row r="71" spans="1:5" ht="13.5" customHeight="1" x14ac:dyDescent="0.2">
      <c r="D71" s="22"/>
      <c r="E71" s="19"/>
    </row>
    <row r="72" spans="1:5" ht="13.5" customHeight="1" x14ac:dyDescent="0.2">
      <c r="D72" s="14"/>
      <c r="E72" s="15"/>
    </row>
    <row r="73" spans="1:5" ht="13.5" customHeight="1" x14ac:dyDescent="0.2">
      <c r="D73" s="14"/>
      <c r="E73" s="15"/>
    </row>
    <row r="74" spans="1:5" ht="13.5" customHeight="1" x14ac:dyDescent="0.2">
      <c r="A74" s="16"/>
      <c r="D74" s="28"/>
      <c r="E74" s="26"/>
    </row>
    <row r="75" spans="1:5" ht="13.5" customHeight="1" x14ac:dyDescent="0.2">
      <c r="B75" s="16"/>
      <c r="C75" s="16"/>
      <c r="D75" s="29"/>
      <c r="E75" s="26"/>
    </row>
    <row r="76" spans="1:5" ht="13.5" customHeight="1" x14ac:dyDescent="0.2">
      <c r="B76" s="16"/>
      <c r="C76" s="16"/>
      <c r="D76" s="29"/>
      <c r="E76" s="17"/>
    </row>
    <row r="77" spans="1:5" ht="13.5" customHeight="1" x14ac:dyDescent="0.2">
      <c r="B77" s="16"/>
      <c r="C77" s="16"/>
      <c r="D77" s="22"/>
      <c r="E77" s="23"/>
    </row>
    <row r="78" spans="1:5" x14ac:dyDescent="0.2">
      <c r="D78" s="14"/>
      <c r="E78" s="15"/>
    </row>
    <row r="79" spans="1:5" x14ac:dyDescent="0.2">
      <c r="B79" s="16"/>
      <c r="D79" s="14"/>
      <c r="E79" s="26"/>
    </row>
    <row r="80" spans="1:5" x14ac:dyDescent="0.2">
      <c r="C80" s="16"/>
      <c r="D80" s="14"/>
      <c r="E80" s="17"/>
    </row>
    <row r="81" spans="1:5" x14ac:dyDescent="0.2">
      <c r="C81" s="16"/>
      <c r="D81" s="22"/>
      <c r="E81" s="19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30"/>
      <c r="E84" s="31"/>
    </row>
    <row r="85" spans="1:5" x14ac:dyDescent="0.2">
      <c r="D85" s="14"/>
      <c r="E85" s="15"/>
    </row>
    <row r="86" spans="1:5" x14ac:dyDescent="0.2">
      <c r="D86" s="14"/>
      <c r="E86" s="15"/>
    </row>
    <row r="87" spans="1:5" x14ac:dyDescent="0.2">
      <c r="D87" s="14"/>
      <c r="E87" s="15"/>
    </row>
    <row r="88" spans="1:5" x14ac:dyDescent="0.2">
      <c r="D88" s="22"/>
      <c r="E88" s="19"/>
    </row>
    <row r="89" spans="1:5" x14ac:dyDescent="0.2">
      <c r="D89" s="14"/>
      <c r="E89" s="15"/>
    </row>
    <row r="90" spans="1:5" x14ac:dyDescent="0.2">
      <c r="D90" s="22"/>
      <c r="E90" s="19"/>
    </row>
    <row r="91" spans="1:5" x14ac:dyDescent="0.2">
      <c r="D91" s="14"/>
      <c r="E91" s="15"/>
    </row>
    <row r="92" spans="1:5" x14ac:dyDescent="0.2">
      <c r="D92" s="14"/>
      <c r="E92" s="15"/>
    </row>
    <row r="93" spans="1:5" x14ac:dyDescent="0.2">
      <c r="D93" s="14"/>
      <c r="E93" s="15"/>
    </row>
    <row r="94" spans="1:5" x14ac:dyDescent="0.2">
      <c r="D94" s="14"/>
      <c r="E94" s="15"/>
    </row>
    <row r="95" spans="1:5" ht="28.5" customHeight="1" x14ac:dyDescent="0.2">
      <c r="A95" s="32"/>
      <c r="B95" s="32"/>
      <c r="C95" s="32"/>
      <c r="D95" s="33"/>
      <c r="E95" s="34"/>
    </row>
    <row r="96" spans="1:5" x14ac:dyDescent="0.2">
      <c r="C96" s="16"/>
      <c r="D96" s="14"/>
      <c r="E96" s="17"/>
    </row>
    <row r="97" spans="3:5" x14ac:dyDescent="0.2">
      <c r="D97" s="35"/>
      <c r="E97" s="36"/>
    </row>
    <row r="98" spans="3:5" x14ac:dyDescent="0.2">
      <c r="D98" s="14"/>
      <c r="E98" s="15"/>
    </row>
    <row r="99" spans="3:5" x14ac:dyDescent="0.2">
      <c r="D99" s="30"/>
      <c r="E99" s="31"/>
    </row>
    <row r="100" spans="3:5" x14ac:dyDescent="0.2">
      <c r="D100" s="30"/>
      <c r="E100" s="31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14"/>
      <c r="E104" s="15"/>
    </row>
    <row r="105" spans="3:5" x14ac:dyDescent="0.2">
      <c r="D105" s="22"/>
      <c r="E105" s="19"/>
    </row>
    <row r="106" spans="3:5" x14ac:dyDescent="0.2">
      <c r="D106" s="14"/>
      <c r="E106" s="15"/>
    </row>
    <row r="107" spans="3:5" x14ac:dyDescent="0.2">
      <c r="D107" s="30"/>
      <c r="E107" s="31"/>
    </row>
    <row r="108" spans="3:5" x14ac:dyDescent="0.2">
      <c r="D108" s="22"/>
      <c r="E108" s="36"/>
    </row>
    <row r="109" spans="3:5" x14ac:dyDescent="0.2">
      <c r="D109" s="20"/>
      <c r="E109" s="31"/>
    </row>
    <row r="110" spans="3:5" x14ac:dyDescent="0.2">
      <c r="D110" s="22"/>
      <c r="E110" s="19"/>
    </row>
    <row r="111" spans="3:5" x14ac:dyDescent="0.2">
      <c r="D111" s="14"/>
      <c r="E111" s="15"/>
    </row>
    <row r="112" spans="3:5" x14ac:dyDescent="0.2">
      <c r="C112" s="16"/>
      <c r="D112" s="14"/>
      <c r="E112" s="17"/>
    </row>
    <row r="113" spans="2:5" x14ac:dyDescent="0.2">
      <c r="D113" s="20"/>
      <c r="E113" s="19"/>
    </row>
    <row r="114" spans="2:5" x14ac:dyDescent="0.2">
      <c r="D114" s="20"/>
      <c r="E114" s="31"/>
    </row>
    <row r="115" spans="2:5" x14ac:dyDescent="0.2">
      <c r="C115" s="16"/>
      <c r="D115" s="20"/>
      <c r="E115" s="37"/>
    </row>
    <row r="116" spans="2:5" x14ac:dyDescent="0.2">
      <c r="C116" s="16"/>
      <c r="D116" s="22"/>
      <c r="E116" s="23"/>
    </row>
    <row r="117" spans="2:5" x14ac:dyDescent="0.2">
      <c r="D117" s="14"/>
      <c r="E117" s="15"/>
    </row>
    <row r="118" spans="2:5" x14ac:dyDescent="0.2">
      <c r="D118" s="35"/>
      <c r="E118" s="38"/>
    </row>
    <row r="119" spans="2:5" ht="11.25" customHeight="1" x14ac:dyDescent="0.2">
      <c r="D119" s="30"/>
      <c r="E119" s="31"/>
    </row>
    <row r="120" spans="2:5" ht="24" customHeight="1" x14ac:dyDescent="0.2">
      <c r="B120" s="16"/>
      <c r="D120" s="30"/>
      <c r="E120" s="39"/>
    </row>
    <row r="121" spans="2:5" ht="15" customHeight="1" x14ac:dyDescent="0.2">
      <c r="C121" s="16"/>
      <c r="D121" s="30"/>
      <c r="E121" s="39"/>
    </row>
    <row r="122" spans="2:5" ht="11.25" customHeight="1" x14ac:dyDescent="0.2">
      <c r="D122" s="35"/>
      <c r="E122" s="36"/>
    </row>
    <row r="123" spans="2:5" x14ac:dyDescent="0.2">
      <c r="D123" s="30"/>
      <c r="E123" s="31"/>
    </row>
    <row r="124" spans="2:5" ht="13.5" customHeight="1" x14ac:dyDescent="0.2">
      <c r="B124" s="16"/>
      <c r="D124" s="30"/>
      <c r="E124" s="40"/>
    </row>
    <row r="125" spans="2:5" ht="12.75" customHeight="1" x14ac:dyDescent="0.2">
      <c r="C125" s="16"/>
      <c r="D125" s="30"/>
      <c r="E125" s="17"/>
    </row>
    <row r="126" spans="2:5" ht="12.75" customHeight="1" x14ac:dyDescent="0.2">
      <c r="C126" s="16"/>
      <c r="D126" s="22"/>
      <c r="E126" s="23"/>
    </row>
    <row r="127" spans="2:5" x14ac:dyDescent="0.2">
      <c r="D127" s="14"/>
      <c r="E127" s="15"/>
    </row>
    <row r="128" spans="2:5" x14ac:dyDescent="0.2">
      <c r="C128" s="16"/>
      <c r="D128" s="14"/>
      <c r="E128" s="37"/>
    </row>
    <row r="129" spans="1:5" x14ac:dyDescent="0.2">
      <c r="D129" s="35"/>
      <c r="E129" s="36"/>
    </row>
    <row r="130" spans="1:5" x14ac:dyDescent="0.2">
      <c r="D130" s="30"/>
      <c r="E130" s="31"/>
    </row>
    <row r="131" spans="1:5" x14ac:dyDescent="0.2">
      <c r="D131" s="14"/>
      <c r="E131" s="15"/>
    </row>
    <row r="132" spans="1:5" ht="19.5" customHeight="1" x14ac:dyDescent="0.2">
      <c r="A132" s="41"/>
      <c r="B132" s="6"/>
      <c r="C132" s="6"/>
      <c r="D132" s="6"/>
      <c r="E132" s="26"/>
    </row>
    <row r="133" spans="1:5" ht="15" customHeight="1" x14ac:dyDescent="0.2">
      <c r="A133" s="16"/>
      <c r="D133" s="28"/>
      <c r="E133" s="26"/>
    </row>
    <row r="134" spans="1:5" x14ac:dyDescent="0.2">
      <c r="A134" s="16"/>
      <c r="B134" s="16"/>
      <c r="D134" s="28"/>
      <c r="E134" s="17"/>
    </row>
    <row r="135" spans="1:5" x14ac:dyDescent="0.2">
      <c r="C135" s="16"/>
      <c r="D135" s="14"/>
      <c r="E135" s="26"/>
    </row>
    <row r="136" spans="1:5" x14ac:dyDescent="0.2">
      <c r="D136" s="18"/>
      <c r="E136" s="19"/>
    </row>
    <row r="137" spans="1:5" x14ac:dyDescent="0.2">
      <c r="B137" s="16"/>
      <c r="D137" s="14"/>
      <c r="E137" s="17"/>
    </row>
    <row r="138" spans="1:5" x14ac:dyDescent="0.2">
      <c r="C138" s="16"/>
      <c r="D138" s="14"/>
      <c r="E138" s="17"/>
    </row>
    <row r="139" spans="1:5" x14ac:dyDescent="0.2">
      <c r="D139" s="22"/>
      <c r="E139" s="23"/>
    </row>
    <row r="140" spans="1:5" ht="22.5" customHeight="1" x14ac:dyDescent="0.2">
      <c r="C140" s="16"/>
      <c r="D140" s="14"/>
      <c r="E140" s="24"/>
    </row>
    <row r="141" spans="1:5" x14ac:dyDescent="0.2">
      <c r="D141" s="14"/>
      <c r="E141" s="23"/>
    </row>
    <row r="142" spans="1:5" x14ac:dyDescent="0.2">
      <c r="B142" s="16"/>
      <c r="D142" s="20"/>
      <c r="E142" s="26"/>
    </row>
    <row r="143" spans="1:5" x14ac:dyDescent="0.2">
      <c r="C143" s="16"/>
      <c r="D143" s="20"/>
      <c r="E143" s="27"/>
    </row>
    <row r="144" spans="1:5" x14ac:dyDescent="0.2">
      <c r="D144" s="22"/>
      <c r="E144" s="19"/>
    </row>
    <row r="145" spans="1:5" ht="13.5" customHeight="1" x14ac:dyDescent="0.2">
      <c r="A145" s="16"/>
      <c r="D145" s="28"/>
      <c r="E145" s="26"/>
    </row>
    <row r="146" spans="1:5" ht="13.5" customHeight="1" x14ac:dyDescent="0.2">
      <c r="B146" s="16"/>
      <c r="D146" s="14"/>
      <c r="E146" s="26"/>
    </row>
    <row r="147" spans="1:5" ht="13.5" customHeight="1" x14ac:dyDescent="0.2">
      <c r="C147" s="16"/>
      <c r="D147" s="14"/>
      <c r="E147" s="17"/>
    </row>
    <row r="148" spans="1:5" x14ac:dyDescent="0.2">
      <c r="C148" s="16"/>
      <c r="D148" s="22"/>
      <c r="E148" s="19"/>
    </row>
    <row r="149" spans="1:5" x14ac:dyDescent="0.2">
      <c r="C149" s="16"/>
      <c r="D149" s="14"/>
      <c r="E149" s="17"/>
    </row>
    <row r="150" spans="1:5" x14ac:dyDescent="0.2">
      <c r="D150" s="35"/>
      <c r="E150" s="36"/>
    </row>
    <row r="151" spans="1:5" x14ac:dyDescent="0.2">
      <c r="C151" s="16"/>
      <c r="D151" s="20"/>
      <c r="E151" s="37"/>
    </row>
    <row r="152" spans="1:5" x14ac:dyDescent="0.2">
      <c r="C152" s="16"/>
      <c r="D152" s="22"/>
      <c r="E152" s="23"/>
    </row>
    <row r="153" spans="1:5" x14ac:dyDescent="0.2">
      <c r="D153" s="35"/>
      <c r="E153" s="42"/>
    </row>
    <row r="154" spans="1:5" x14ac:dyDescent="0.2">
      <c r="B154" s="16"/>
      <c r="D154" s="30"/>
      <c r="E154" s="40"/>
    </row>
    <row r="155" spans="1:5" x14ac:dyDescent="0.2">
      <c r="C155" s="16"/>
      <c r="D155" s="30"/>
      <c r="E155" s="17"/>
    </row>
    <row r="156" spans="1:5" x14ac:dyDescent="0.2">
      <c r="C156" s="16"/>
      <c r="D156" s="22"/>
      <c r="E156" s="23"/>
    </row>
    <row r="157" spans="1:5" x14ac:dyDescent="0.2">
      <c r="C157" s="16"/>
      <c r="D157" s="22"/>
      <c r="E157" s="23"/>
    </row>
    <row r="158" spans="1:5" x14ac:dyDescent="0.2">
      <c r="D158" s="14"/>
      <c r="E158" s="15"/>
    </row>
    <row r="159" spans="1:5" s="43" customFormat="1" ht="18" customHeight="1" x14ac:dyDescent="0.25">
      <c r="A159" s="186"/>
      <c r="B159" s="187"/>
      <c r="C159" s="187"/>
      <c r="D159" s="187"/>
      <c r="E159" s="187"/>
    </row>
    <row r="160" spans="1:5" ht="28.5" customHeight="1" x14ac:dyDescent="0.2">
      <c r="A160" s="32"/>
      <c r="B160" s="32"/>
      <c r="C160" s="32"/>
      <c r="D160" s="33"/>
      <c r="E160" s="34"/>
    </row>
    <row r="162" spans="1:5" ht="15.75" x14ac:dyDescent="0.2">
      <c r="A162" s="45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ht="17.25" customHeight="1" x14ac:dyDescent="0.2">
      <c r="A164" s="16"/>
      <c r="B164" s="16"/>
      <c r="C164" s="16"/>
      <c r="D164" s="46"/>
      <c r="E164" s="5"/>
    </row>
    <row r="165" spans="1:5" ht="13.5" customHeight="1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</row>
    <row r="168" spans="1:5" x14ac:dyDescent="0.2">
      <c r="A168" s="16"/>
      <c r="B168" s="16"/>
      <c r="C168" s="16"/>
      <c r="D168" s="46"/>
      <c r="E168" s="5"/>
    </row>
    <row r="169" spans="1:5" x14ac:dyDescent="0.2">
      <c r="A169" s="16"/>
      <c r="B169" s="16"/>
      <c r="C169" s="16"/>
      <c r="D169" s="46"/>
      <c r="E169" s="47"/>
    </row>
    <row r="170" spans="1:5" x14ac:dyDescent="0.2">
      <c r="A170" s="16"/>
      <c r="B170" s="16"/>
      <c r="C170" s="16"/>
      <c r="D170" s="46"/>
      <c r="E170" s="5"/>
    </row>
    <row r="171" spans="1:5" ht="22.5" customHeight="1" x14ac:dyDescent="0.2">
      <c r="A171" s="16"/>
      <c r="B171" s="16"/>
      <c r="C171" s="16"/>
      <c r="D171" s="46"/>
      <c r="E171" s="24"/>
    </row>
    <row r="172" spans="1:5" ht="22.5" customHeight="1" x14ac:dyDescent="0.2">
      <c r="D172" s="22"/>
      <c r="E172" s="25"/>
    </row>
  </sheetData>
  <mergeCells count="8">
    <mergeCell ref="A159:E159"/>
    <mergeCell ref="B3:H3"/>
    <mergeCell ref="B47:H47"/>
    <mergeCell ref="A1:H1"/>
    <mergeCell ref="B20:H20"/>
    <mergeCell ref="B22:H22"/>
    <mergeCell ref="B34:H34"/>
    <mergeCell ref="B36:H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0" firstPageNumber="2" orientation="landscape" useFirstPageNumber="1" r:id="rId1"/>
  <headerFooter alignWithMargins="0"/>
  <rowBreaks count="3" manualBreakCount="3">
    <brk id="20" max="8" man="1"/>
    <brk id="93" max="9" man="1"/>
    <brk id="15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4"/>
  <sheetViews>
    <sheetView view="pageBreakPreview" topLeftCell="A186" zoomScale="90" zoomScaleNormal="100" zoomScaleSheetLayoutView="90" workbookViewId="0">
      <selection activeCell="B214" sqref="B214"/>
    </sheetView>
  </sheetViews>
  <sheetFormatPr defaultColWidth="11.42578125" defaultRowHeight="12.75" x14ac:dyDescent="0.2"/>
  <cols>
    <col min="1" max="1" width="12.5703125" style="61" customWidth="1"/>
    <col min="2" max="2" width="36.85546875" style="62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 x14ac:dyDescent="0.2">
      <c r="A1" s="194" t="s">
        <v>18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2.75" customHeight="1" x14ac:dyDescent="0.2">
      <c r="A2" s="80"/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89.25" x14ac:dyDescent="0.2">
      <c r="A3" s="4" t="s">
        <v>19</v>
      </c>
      <c r="B3" s="84" t="s">
        <v>20</v>
      </c>
      <c r="C3" s="4" t="s">
        <v>67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s="154" customFormat="1" x14ac:dyDescent="0.2">
      <c r="A4" s="95"/>
      <c r="B4" s="86"/>
      <c r="C4" s="87"/>
      <c r="D4" s="87"/>
      <c r="E4" s="87"/>
      <c r="F4" s="87"/>
      <c r="G4" s="87"/>
      <c r="H4" s="87"/>
      <c r="I4" s="87"/>
      <c r="J4" s="87"/>
    </row>
    <row r="5" spans="1:10" s="5" customFormat="1" ht="25.5" x14ac:dyDescent="0.2">
      <c r="A5" s="96"/>
      <c r="B5" s="120" t="s">
        <v>57</v>
      </c>
      <c r="C5" s="97"/>
      <c r="D5" s="97"/>
      <c r="E5" s="97"/>
      <c r="F5" s="97"/>
      <c r="G5" s="97"/>
      <c r="H5" s="97"/>
      <c r="I5" s="97"/>
      <c r="J5" s="97"/>
    </row>
    <row r="6" spans="1:10" s="5" customFormat="1" x14ac:dyDescent="0.2">
      <c r="A6" s="96"/>
      <c r="B6" s="120"/>
      <c r="C6" s="97"/>
      <c r="D6" s="97"/>
      <c r="E6" s="97"/>
      <c r="F6" s="97"/>
      <c r="G6" s="97"/>
      <c r="H6" s="97"/>
      <c r="I6" s="97"/>
      <c r="J6" s="97"/>
    </row>
    <row r="7" spans="1:10" s="5" customFormat="1" x14ac:dyDescent="0.2">
      <c r="A7" s="91" t="s">
        <v>48</v>
      </c>
      <c r="B7" s="92" t="s">
        <v>51</v>
      </c>
      <c r="C7" s="93"/>
      <c r="D7" s="93"/>
      <c r="E7" s="93"/>
      <c r="F7" s="93"/>
      <c r="G7" s="93"/>
      <c r="H7" s="93"/>
      <c r="I7" s="93"/>
      <c r="J7" s="93"/>
    </row>
    <row r="8" spans="1:10" s="5" customFormat="1" ht="12.75" customHeight="1" x14ac:dyDescent="0.2">
      <c r="A8" s="91" t="s">
        <v>47</v>
      </c>
      <c r="B8" s="121"/>
      <c r="C8" s="93"/>
      <c r="D8" s="93"/>
      <c r="E8" s="93"/>
      <c r="F8" s="93"/>
      <c r="G8" s="93"/>
      <c r="H8" s="93"/>
      <c r="I8" s="93"/>
      <c r="J8" s="93"/>
    </row>
    <row r="9" spans="1:10" s="5" customFormat="1" x14ac:dyDescent="0.2">
      <c r="A9" s="94">
        <v>3</v>
      </c>
      <c r="B9" s="92" t="s">
        <v>49</v>
      </c>
      <c r="C9" s="122">
        <f>SUM(C21,C19,C14,C10)</f>
        <v>4163295</v>
      </c>
      <c r="D9" s="122">
        <f t="shared" ref="D9:H9" si="0">SUM(D10,D14,D19)</f>
        <v>677295</v>
      </c>
      <c r="E9" s="122">
        <f t="shared" si="0"/>
        <v>0</v>
      </c>
      <c r="F9" s="122">
        <f t="shared" si="0"/>
        <v>30000</v>
      </c>
      <c r="G9" s="122">
        <f t="shared" si="0"/>
        <v>3425000</v>
      </c>
      <c r="H9" s="122">
        <f t="shared" si="0"/>
        <v>2000</v>
      </c>
      <c r="I9" s="122"/>
      <c r="J9" s="93"/>
    </row>
    <row r="10" spans="1:10" s="5" customFormat="1" x14ac:dyDescent="0.2">
      <c r="A10" s="94">
        <v>31</v>
      </c>
      <c r="B10" s="92" t="s">
        <v>22</v>
      </c>
      <c r="C10" s="122">
        <f t="shared" ref="C10:C12" si="1">SUM(D10:H10)</f>
        <v>3078000</v>
      </c>
      <c r="D10" s="122">
        <f>SUM(D11:D13)</f>
        <v>0</v>
      </c>
      <c r="E10" s="122"/>
      <c r="F10" s="122"/>
      <c r="G10" s="122">
        <f>SUM(G11:G13)</f>
        <v>3078000</v>
      </c>
      <c r="H10" s="122"/>
      <c r="I10" s="122"/>
      <c r="J10" s="93"/>
    </row>
    <row r="11" spans="1:10" s="154" customFormat="1" x14ac:dyDescent="0.2">
      <c r="A11" s="88">
        <v>311</v>
      </c>
      <c r="B11" s="89" t="s">
        <v>23</v>
      </c>
      <c r="C11" s="123">
        <f t="shared" si="1"/>
        <v>2543000</v>
      </c>
      <c r="D11" s="123"/>
      <c r="E11" s="123"/>
      <c r="F11" s="123"/>
      <c r="G11" s="123">
        <f>2526000+17000</f>
        <v>2543000</v>
      </c>
      <c r="H11" s="123"/>
      <c r="I11" s="123"/>
      <c r="J11" s="90"/>
    </row>
    <row r="12" spans="1:10" s="154" customFormat="1" x14ac:dyDescent="0.2">
      <c r="A12" s="88">
        <v>312</v>
      </c>
      <c r="B12" s="89" t="s">
        <v>24</v>
      </c>
      <c r="C12" s="123">
        <f t="shared" si="1"/>
        <v>130000</v>
      </c>
      <c r="D12" s="123"/>
      <c r="E12" s="123"/>
      <c r="F12" s="123"/>
      <c r="G12" s="123">
        <v>130000</v>
      </c>
      <c r="H12" s="123"/>
      <c r="I12" s="123"/>
      <c r="J12" s="90"/>
    </row>
    <row r="13" spans="1:10" s="154" customFormat="1" x14ac:dyDescent="0.2">
      <c r="A13" s="88">
        <v>313</v>
      </c>
      <c r="B13" s="89" t="s">
        <v>25</v>
      </c>
      <c r="C13" s="123">
        <f>SUM(D13:H13)</f>
        <v>405000</v>
      </c>
      <c r="D13" s="123"/>
      <c r="E13" s="123"/>
      <c r="F13" s="123"/>
      <c r="G13" s="123">
        <f>400000+5000</f>
        <v>405000</v>
      </c>
      <c r="H13" s="123"/>
      <c r="I13" s="123"/>
      <c r="J13" s="90"/>
    </row>
    <row r="14" spans="1:10" s="5" customFormat="1" x14ac:dyDescent="0.2">
      <c r="A14" s="94">
        <v>32</v>
      </c>
      <c r="B14" s="92" t="s">
        <v>26</v>
      </c>
      <c r="C14" s="122">
        <f>SUM(D14:H14)</f>
        <v>1055295</v>
      </c>
      <c r="D14" s="122">
        <f>SUM(D15:D19)</f>
        <v>677295</v>
      </c>
      <c r="E14" s="122">
        <f t="shared" ref="E14:F14" si="2">SUM(E15:E17)</f>
        <v>0</v>
      </c>
      <c r="F14" s="122">
        <f t="shared" si="2"/>
        <v>30000</v>
      </c>
      <c r="G14" s="122">
        <f>SUM(G15:G18)</f>
        <v>346000</v>
      </c>
      <c r="H14" s="122">
        <f>SUM(H15:H17)</f>
        <v>2000</v>
      </c>
      <c r="I14" s="122"/>
      <c r="J14" s="93"/>
    </row>
    <row r="15" spans="1:10" s="154" customFormat="1" x14ac:dyDescent="0.2">
      <c r="A15" s="88">
        <v>321</v>
      </c>
      <c r="B15" s="89" t="s">
        <v>27</v>
      </c>
      <c r="C15" s="123">
        <f t="shared" ref="C15:C16" si="3">SUM(D15:H15)</f>
        <v>299000</v>
      </c>
      <c r="D15" s="123"/>
      <c r="E15" s="123"/>
      <c r="F15" s="123"/>
      <c r="G15" s="123">
        <f>264000+3000+30000</f>
        <v>297000</v>
      </c>
      <c r="H15" s="123">
        <v>2000</v>
      </c>
      <c r="I15" s="123"/>
      <c r="J15" s="90"/>
    </row>
    <row r="16" spans="1:10" s="154" customFormat="1" x14ac:dyDescent="0.2">
      <c r="A16" s="88">
        <v>322</v>
      </c>
      <c r="B16" s="89" t="s">
        <v>28</v>
      </c>
      <c r="C16" s="123">
        <f t="shared" si="3"/>
        <v>208350</v>
      </c>
      <c r="D16" s="123">
        <f>1400+172950</f>
        <v>174350</v>
      </c>
      <c r="E16" s="123"/>
      <c r="F16" s="123">
        <v>30000</v>
      </c>
      <c r="G16" s="123">
        <v>4000</v>
      </c>
      <c r="H16" s="123"/>
      <c r="I16" s="123"/>
      <c r="J16" s="90"/>
    </row>
    <row r="17" spans="1:10" s="154" customFormat="1" x14ac:dyDescent="0.2">
      <c r="A17" s="88">
        <v>323</v>
      </c>
      <c r="B17" s="89" t="s">
        <v>29</v>
      </c>
      <c r="C17" s="123">
        <f>SUM(D17:H17)</f>
        <v>486970</v>
      </c>
      <c r="D17" s="123">
        <v>471970</v>
      </c>
      <c r="E17" s="123"/>
      <c r="F17" s="123"/>
      <c r="G17" s="123">
        <v>15000</v>
      </c>
      <c r="H17" s="123"/>
      <c r="I17" s="123"/>
      <c r="J17" s="90"/>
    </row>
    <row r="18" spans="1:10" s="154" customFormat="1" x14ac:dyDescent="0.2">
      <c r="A18" s="88">
        <v>329</v>
      </c>
      <c r="B18" s="89" t="s">
        <v>52</v>
      </c>
      <c r="C18" s="123">
        <f>SUM(D18:H18)</f>
        <v>60975</v>
      </c>
      <c r="D18" s="123">
        <f>200+30775</f>
        <v>30975</v>
      </c>
      <c r="E18" s="123"/>
      <c r="F18" s="123"/>
      <c r="G18" s="123">
        <f>20000+10000</f>
        <v>30000</v>
      </c>
      <c r="H18" s="123"/>
      <c r="I18" s="123"/>
      <c r="J18" s="90"/>
    </row>
    <row r="19" spans="1:10" s="5" customFormat="1" x14ac:dyDescent="0.2">
      <c r="A19" s="94">
        <v>34</v>
      </c>
      <c r="B19" s="92" t="s">
        <v>30</v>
      </c>
      <c r="C19" s="122">
        <f>SUM(C20)</f>
        <v>5000</v>
      </c>
      <c r="D19" s="122"/>
      <c r="E19" s="122"/>
      <c r="F19" s="122"/>
      <c r="G19" s="122">
        <f>SUM(G20)</f>
        <v>1000</v>
      </c>
      <c r="H19" s="122"/>
      <c r="I19" s="122"/>
      <c r="J19" s="93"/>
    </row>
    <row r="20" spans="1:10" s="154" customFormat="1" x14ac:dyDescent="0.2">
      <c r="A20" s="88">
        <v>343</v>
      </c>
      <c r="B20" s="89" t="s">
        <v>31</v>
      </c>
      <c r="C20" s="123">
        <f>SUM(D20:G20)</f>
        <v>5000</v>
      </c>
      <c r="D20" s="123">
        <v>4000</v>
      </c>
      <c r="E20" s="123"/>
      <c r="F20" s="123"/>
      <c r="G20" s="123">
        <v>1000</v>
      </c>
      <c r="H20" s="123"/>
      <c r="I20" s="123"/>
      <c r="J20" s="90"/>
    </row>
    <row r="21" spans="1:10" s="5" customFormat="1" ht="25.5" x14ac:dyDescent="0.2">
      <c r="A21" s="96">
        <v>37</v>
      </c>
      <c r="B21" s="92" t="s">
        <v>58</v>
      </c>
      <c r="C21" s="134">
        <f>SUM(D21:H21)</f>
        <v>25000</v>
      </c>
      <c r="D21" s="134">
        <f>SUM(D22)</f>
        <v>0</v>
      </c>
      <c r="E21" s="134">
        <f>SUM(E22)</f>
        <v>0</v>
      </c>
      <c r="F21" s="134">
        <f>SUM(F22)</f>
        <v>0</v>
      </c>
      <c r="G21" s="134">
        <f>SUM(G22)</f>
        <v>25000</v>
      </c>
      <c r="H21" s="134">
        <f>SUM(H22)</f>
        <v>0</v>
      </c>
      <c r="I21" s="134"/>
      <c r="J21" s="97"/>
    </row>
    <row r="22" spans="1:10" s="154" customFormat="1" x14ac:dyDescent="0.2">
      <c r="A22" s="131">
        <v>372</v>
      </c>
      <c r="B22" s="89" t="s">
        <v>59</v>
      </c>
      <c r="C22" s="132">
        <f>SUM(D22:H22)</f>
        <v>25000</v>
      </c>
      <c r="D22" s="132"/>
      <c r="E22" s="132"/>
      <c r="F22" s="132"/>
      <c r="G22" s="132">
        <v>25000</v>
      </c>
      <c r="H22" s="132"/>
      <c r="I22" s="132"/>
      <c r="J22" s="133"/>
    </row>
    <row r="23" spans="1:10" s="5" customFormat="1" ht="25.5" x14ac:dyDescent="0.2">
      <c r="A23" s="96">
        <v>4</v>
      </c>
      <c r="B23" s="92" t="s">
        <v>53</v>
      </c>
      <c r="C23" s="134">
        <f>SUM(C24)</f>
        <v>37400</v>
      </c>
      <c r="D23" s="134">
        <f>SUM(D24)</f>
        <v>2400</v>
      </c>
      <c r="E23" s="134"/>
      <c r="F23" s="134"/>
      <c r="G23" s="134">
        <f>SUM(G25)</f>
        <v>35000</v>
      </c>
      <c r="H23" s="134"/>
      <c r="I23" s="134"/>
      <c r="J23" s="97"/>
    </row>
    <row r="24" spans="1:10" s="5" customFormat="1" ht="25.5" x14ac:dyDescent="0.2">
      <c r="A24" s="96">
        <v>42</v>
      </c>
      <c r="B24" s="155" t="s">
        <v>54</v>
      </c>
      <c r="C24" s="134">
        <f>SUM(C25)</f>
        <v>37400</v>
      </c>
      <c r="D24" s="134">
        <f>SUM(D25)</f>
        <v>2400</v>
      </c>
      <c r="E24" s="97"/>
      <c r="F24" s="97"/>
      <c r="G24" s="134">
        <f>SUM(G25)</f>
        <v>35000</v>
      </c>
      <c r="H24" s="97"/>
      <c r="I24" s="97"/>
      <c r="J24" s="97"/>
    </row>
    <row r="25" spans="1:10" s="154" customFormat="1" x14ac:dyDescent="0.2">
      <c r="A25" s="131">
        <v>424</v>
      </c>
      <c r="B25" s="156" t="s">
        <v>55</v>
      </c>
      <c r="C25" s="132">
        <f>SUM(D25:J25)</f>
        <v>37400</v>
      </c>
      <c r="D25" s="132">
        <v>2400</v>
      </c>
      <c r="E25" s="133"/>
      <c r="F25" s="133"/>
      <c r="G25" s="132">
        <v>35000</v>
      </c>
      <c r="H25" s="133"/>
      <c r="I25" s="133"/>
      <c r="J25" s="133"/>
    </row>
    <row r="26" spans="1:10" s="5" customFormat="1" x14ac:dyDescent="0.2">
      <c r="A26" s="96"/>
      <c r="B26" s="155" t="s">
        <v>66</v>
      </c>
      <c r="C26" s="157">
        <f>SUM(C9,C23)</f>
        <v>4200695</v>
      </c>
      <c r="D26" s="97"/>
      <c r="E26" s="97"/>
      <c r="F26" s="97"/>
      <c r="G26" s="97"/>
      <c r="H26" s="97"/>
      <c r="I26" s="97"/>
      <c r="J26" s="97"/>
    </row>
    <row r="27" spans="1:10" ht="12.75" customHeight="1" x14ac:dyDescent="0.2">
      <c r="A27" s="158"/>
      <c r="B27" s="151"/>
      <c r="C27" s="159"/>
      <c r="D27" s="159"/>
      <c r="E27" s="159"/>
      <c r="F27" s="159"/>
      <c r="G27" s="159"/>
      <c r="H27" s="159"/>
      <c r="I27" s="159"/>
      <c r="J27" s="159"/>
    </row>
    <row r="28" spans="1:10" s="154" customFormat="1" ht="12.75" customHeight="1" x14ac:dyDescent="0.2">
      <c r="A28" s="160"/>
      <c r="B28" s="8"/>
    </row>
    <row r="29" spans="1:10" s="154" customFormat="1" ht="12.75" customHeight="1" x14ac:dyDescent="0.2">
      <c r="A29" s="160"/>
      <c r="B29" s="8"/>
    </row>
    <row r="30" spans="1:10" s="154" customFormat="1" ht="12.75" customHeight="1" x14ac:dyDescent="0.2">
      <c r="A30" s="160"/>
      <c r="B30" s="8"/>
    </row>
    <row r="31" spans="1:10" s="154" customFormat="1" ht="12.75" customHeight="1" x14ac:dyDescent="0.2">
      <c r="A31" s="160"/>
      <c r="B31" s="8"/>
    </row>
    <row r="32" spans="1:10" s="154" customFormat="1" ht="12.75" customHeight="1" x14ac:dyDescent="0.2">
      <c r="A32" s="160"/>
      <c r="B32" s="8"/>
    </row>
    <row r="33" spans="1:10" s="154" customFormat="1" ht="12.75" customHeight="1" x14ac:dyDescent="0.2">
      <c r="A33" s="160"/>
      <c r="B33" s="8"/>
    </row>
    <row r="34" spans="1:10" s="154" customFormat="1" ht="12.75" customHeight="1" x14ac:dyDescent="0.2">
      <c r="A34" s="160"/>
      <c r="B34" s="8"/>
    </row>
    <row r="35" spans="1:10" s="154" customFormat="1" x14ac:dyDescent="0.2">
      <c r="A35" s="60"/>
      <c r="B35" s="8"/>
      <c r="C35" s="149"/>
      <c r="D35" s="149"/>
      <c r="E35" s="149"/>
      <c r="F35" s="149"/>
      <c r="G35" s="149"/>
      <c r="H35" s="149"/>
      <c r="I35" s="149"/>
    </row>
    <row r="36" spans="1:10" s="5" customFormat="1" ht="89.25" x14ac:dyDescent="0.2">
      <c r="A36" s="4" t="s">
        <v>19</v>
      </c>
      <c r="B36" s="84" t="s">
        <v>20</v>
      </c>
      <c r="C36" s="4" t="s">
        <v>46</v>
      </c>
      <c r="D36" s="4" t="s">
        <v>10</v>
      </c>
      <c r="E36" s="4" t="s">
        <v>11</v>
      </c>
      <c r="F36" s="4" t="s">
        <v>12</v>
      </c>
      <c r="G36" s="4" t="s">
        <v>13</v>
      </c>
      <c r="H36" s="4" t="s">
        <v>21</v>
      </c>
      <c r="I36" s="4" t="s">
        <v>15</v>
      </c>
      <c r="J36" s="4" t="s">
        <v>16</v>
      </c>
    </row>
    <row r="37" spans="1:10" s="154" customFormat="1" x14ac:dyDescent="0.2">
      <c r="A37" s="95"/>
      <c r="B37" s="86"/>
      <c r="C37" s="87"/>
      <c r="D37" s="87"/>
      <c r="E37" s="87"/>
      <c r="F37" s="87"/>
      <c r="G37" s="87"/>
      <c r="H37" s="87"/>
      <c r="I37" s="87"/>
      <c r="J37" s="87"/>
    </row>
    <row r="38" spans="1:10" s="5" customFormat="1" ht="25.5" x14ac:dyDescent="0.2">
      <c r="A38" s="96"/>
      <c r="B38" s="120" t="s">
        <v>57</v>
      </c>
      <c r="C38" s="97"/>
      <c r="D38" s="97"/>
      <c r="E38" s="97"/>
      <c r="F38" s="97"/>
      <c r="G38" s="97"/>
      <c r="H38" s="97"/>
      <c r="I38" s="97"/>
      <c r="J38" s="97"/>
    </row>
    <row r="39" spans="1:10" s="5" customFormat="1" x14ac:dyDescent="0.2">
      <c r="A39" s="96"/>
      <c r="B39" s="120"/>
      <c r="C39" s="97"/>
      <c r="D39" s="97"/>
      <c r="E39" s="97"/>
      <c r="F39" s="97"/>
      <c r="G39" s="97"/>
      <c r="H39" s="97"/>
      <c r="I39" s="97"/>
      <c r="J39" s="97"/>
    </row>
    <row r="40" spans="1:10" s="5" customFormat="1" x14ac:dyDescent="0.2">
      <c r="A40" s="91" t="s">
        <v>48</v>
      </c>
      <c r="B40" s="92" t="s">
        <v>51</v>
      </c>
      <c r="C40" s="93"/>
      <c r="D40" s="93"/>
      <c r="E40" s="93"/>
      <c r="F40" s="93"/>
      <c r="G40" s="93"/>
      <c r="H40" s="93"/>
      <c r="I40" s="93"/>
      <c r="J40" s="93"/>
    </row>
    <row r="41" spans="1:10" s="5" customFormat="1" ht="12.75" customHeight="1" x14ac:dyDescent="0.2">
      <c r="A41" s="91" t="s">
        <v>47</v>
      </c>
      <c r="B41" s="121"/>
      <c r="C41" s="93"/>
      <c r="D41" s="93"/>
      <c r="E41" s="93"/>
      <c r="F41" s="93"/>
      <c r="G41" s="93"/>
      <c r="H41" s="93"/>
      <c r="I41" s="93"/>
      <c r="J41" s="93"/>
    </row>
    <row r="42" spans="1:10" s="5" customFormat="1" x14ac:dyDescent="0.2">
      <c r="A42" s="94">
        <v>3</v>
      </c>
      <c r="B42" s="92" t="s">
        <v>49</v>
      </c>
      <c r="C42" s="122">
        <f>SUM(C43,C47,C52,C54)</f>
        <v>4163295</v>
      </c>
      <c r="D42" s="122">
        <f t="shared" ref="D42:H42" si="4">SUM(D43,D47,D52)</f>
        <v>677295</v>
      </c>
      <c r="E42" s="122">
        <f t="shared" si="4"/>
        <v>0</v>
      </c>
      <c r="F42" s="122">
        <f t="shared" si="4"/>
        <v>30000</v>
      </c>
      <c r="G42" s="122">
        <f t="shared" si="4"/>
        <v>3425000</v>
      </c>
      <c r="H42" s="122">
        <f t="shared" si="4"/>
        <v>2000</v>
      </c>
      <c r="I42" s="122"/>
      <c r="J42" s="93"/>
    </row>
    <row r="43" spans="1:10" s="5" customFormat="1" x14ac:dyDescent="0.2">
      <c r="A43" s="94">
        <v>31</v>
      </c>
      <c r="B43" s="92" t="s">
        <v>22</v>
      </c>
      <c r="C43" s="122">
        <f t="shared" ref="C43:C45" si="5">SUM(D43:H43)</f>
        <v>3078000</v>
      </c>
      <c r="D43" s="122">
        <f>SUM(D44:D46)</f>
        <v>0</v>
      </c>
      <c r="E43" s="122"/>
      <c r="F43" s="122"/>
      <c r="G43" s="122">
        <f>SUM(G44:G46)</f>
        <v>3078000</v>
      </c>
      <c r="H43" s="122"/>
      <c r="I43" s="122"/>
      <c r="J43" s="93"/>
    </row>
    <row r="44" spans="1:10" s="154" customFormat="1" x14ac:dyDescent="0.2">
      <c r="A44" s="88">
        <v>311</v>
      </c>
      <c r="B44" s="89" t="s">
        <v>23</v>
      </c>
      <c r="C44" s="123">
        <f t="shared" si="5"/>
        <v>2543000</v>
      </c>
      <c r="D44" s="123"/>
      <c r="E44" s="123"/>
      <c r="F44" s="123"/>
      <c r="G44" s="123">
        <f>2526000+17000</f>
        <v>2543000</v>
      </c>
      <c r="H44" s="123"/>
      <c r="I44" s="123"/>
      <c r="J44" s="90"/>
    </row>
    <row r="45" spans="1:10" s="154" customFormat="1" x14ac:dyDescent="0.2">
      <c r="A45" s="88">
        <v>312</v>
      </c>
      <c r="B45" s="89" t="s">
        <v>24</v>
      </c>
      <c r="C45" s="123">
        <f t="shared" si="5"/>
        <v>130000</v>
      </c>
      <c r="D45" s="123"/>
      <c r="E45" s="123"/>
      <c r="F45" s="123"/>
      <c r="G45" s="123">
        <v>130000</v>
      </c>
      <c r="H45" s="123"/>
      <c r="I45" s="123"/>
      <c r="J45" s="90"/>
    </row>
    <row r="46" spans="1:10" s="154" customFormat="1" x14ac:dyDescent="0.2">
      <c r="A46" s="88">
        <v>313</v>
      </c>
      <c r="B46" s="89" t="s">
        <v>25</v>
      </c>
      <c r="C46" s="123">
        <f>SUM(D46:H46)</f>
        <v>405000</v>
      </c>
      <c r="D46" s="123"/>
      <c r="E46" s="123"/>
      <c r="F46" s="123"/>
      <c r="G46" s="123">
        <f>400000+5000</f>
        <v>405000</v>
      </c>
      <c r="H46" s="123"/>
      <c r="I46" s="123"/>
      <c r="J46" s="90"/>
    </row>
    <row r="47" spans="1:10" s="5" customFormat="1" x14ac:dyDescent="0.2">
      <c r="A47" s="94">
        <v>32</v>
      </c>
      <c r="B47" s="92" t="s">
        <v>26</v>
      </c>
      <c r="C47" s="122">
        <f>SUM(D47:H47)</f>
        <v>1055295</v>
      </c>
      <c r="D47" s="122">
        <f>SUM(D48:D52)</f>
        <v>677295</v>
      </c>
      <c r="E47" s="122">
        <f t="shared" ref="E47:F47" si="6">SUM(E48:E50)</f>
        <v>0</v>
      </c>
      <c r="F47" s="122">
        <f t="shared" si="6"/>
        <v>30000</v>
      </c>
      <c r="G47" s="122">
        <f>SUM(G48:G51)</f>
        <v>346000</v>
      </c>
      <c r="H47" s="122">
        <f>SUM(H48:H50)</f>
        <v>2000</v>
      </c>
      <c r="I47" s="122"/>
      <c r="J47" s="93"/>
    </row>
    <row r="48" spans="1:10" s="154" customFormat="1" x14ac:dyDescent="0.2">
      <c r="A48" s="88">
        <v>321</v>
      </c>
      <c r="B48" s="89" t="s">
        <v>27</v>
      </c>
      <c r="C48" s="123">
        <f t="shared" ref="C48:C49" si="7">SUM(D48:H48)</f>
        <v>299000</v>
      </c>
      <c r="D48" s="123"/>
      <c r="E48" s="123"/>
      <c r="F48" s="123"/>
      <c r="G48" s="123">
        <f>264000+3000+30000</f>
        <v>297000</v>
      </c>
      <c r="H48" s="123">
        <v>2000</v>
      </c>
      <c r="I48" s="123"/>
      <c r="J48" s="90"/>
    </row>
    <row r="49" spans="1:10" s="154" customFormat="1" x14ac:dyDescent="0.2">
      <c r="A49" s="88">
        <v>322</v>
      </c>
      <c r="B49" s="89" t="s">
        <v>28</v>
      </c>
      <c r="C49" s="123">
        <f t="shared" si="7"/>
        <v>208350</v>
      </c>
      <c r="D49" s="123">
        <f>1400+172950</f>
        <v>174350</v>
      </c>
      <c r="E49" s="123"/>
      <c r="F49" s="123">
        <v>30000</v>
      </c>
      <c r="G49" s="123">
        <v>4000</v>
      </c>
      <c r="H49" s="123"/>
      <c r="I49" s="123"/>
      <c r="J49" s="90"/>
    </row>
    <row r="50" spans="1:10" s="154" customFormat="1" x14ac:dyDescent="0.2">
      <c r="A50" s="88">
        <v>323</v>
      </c>
      <c r="B50" s="89" t="s">
        <v>29</v>
      </c>
      <c r="C50" s="123">
        <f>SUM(D50:H50)</f>
        <v>486970</v>
      </c>
      <c r="D50" s="123">
        <v>471970</v>
      </c>
      <c r="E50" s="123"/>
      <c r="F50" s="123"/>
      <c r="G50" s="123">
        <v>15000</v>
      </c>
      <c r="H50" s="123"/>
      <c r="I50" s="123"/>
      <c r="J50" s="90"/>
    </row>
    <row r="51" spans="1:10" s="154" customFormat="1" x14ac:dyDescent="0.2">
      <c r="A51" s="88">
        <v>329</v>
      </c>
      <c r="B51" s="89" t="s">
        <v>52</v>
      </c>
      <c r="C51" s="123">
        <f>SUM(D51:H51)</f>
        <v>60975</v>
      </c>
      <c r="D51" s="123">
        <f>200+30775</f>
        <v>30975</v>
      </c>
      <c r="E51" s="123"/>
      <c r="F51" s="123"/>
      <c r="G51" s="123">
        <f>20000+10000</f>
        <v>30000</v>
      </c>
      <c r="H51" s="123"/>
      <c r="I51" s="123"/>
      <c r="J51" s="90"/>
    </row>
    <row r="52" spans="1:10" s="5" customFormat="1" x14ac:dyDescent="0.2">
      <c r="A52" s="94">
        <v>34</v>
      </c>
      <c r="B52" s="92" t="s">
        <v>30</v>
      </c>
      <c r="C52" s="122">
        <f>SUM(C53)</f>
        <v>5000</v>
      </c>
      <c r="D52" s="122"/>
      <c r="E52" s="122"/>
      <c r="F52" s="122"/>
      <c r="G52" s="122">
        <f>SUM(G53)</f>
        <v>1000</v>
      </c>
      <c r="H52" s="122"/>
      <c r="I52" s="122"/>
      <c r="J52" s="93"/>
    </row>
    <row r="53" spans="1:10" s="154" customFormat="1" x14ac:dyDescent="0.2">
      <c r="A53" s="88">
        <v>343</v>
      </c>
      <c r="B53" s="89" t="s">
        <v>31</v>
      </c>
      <c r="C53" s="123">
        <f>SUM(D53:G53)</f>
        <v>5000</v>
      </c>
      <c r="D53" s="123">
        <v>4000</v>
      </c>
      <c r="E53" s="123"/>
      <c r="F53" s="123"/>
      <c r="G53" s="123">
        <v>1000</v>
      </c>
      <c r="H53" s="123"/>
      <c r="I53" s="123"/>
      <c r="J53" s="90"/>
    </row>
    <row r="54" spans="1:10" s="5" customFormat="1" ht="25.5" x14ac:dyDescent="0.2">
      <c r="A54" s="96">
        <v>37</v>
      </c>
      <c r="B54" s="92" t="s">
        <v>58</v>
      </c>
      <c r="C54" s="134">
        <f>SUM(D54:H54)</f>
        <v>25000</v>
      </c>
      <c r="D54" s="134">
        <f>SUM(D55)</f>
        <v>0</v>
      </c>
      <c r="E54" s="134">
        <f>SUM(E55)</f>
        <v>0</v>
      </c>
      <c r="F54" s="134">
        <f>SUM(F55)</f>
        <v>0</v>
      </c>
      <c r="G54" s="134">
        <f>SUM(G55)</f>
        <v>25000</v>
      </c>
      <c r="H54" s="134">
        <f>SUM(H55)</f>
        <v>0</v>
      </c>
      <c r="I54" s="134"/>
      <c r="J54" s="97"/>
    </row>
    <row r="55" spans="1:10" s="154" customFormat="1" x14ac:dyDescent="0.2">
      <c r="A55" s="131">
        <v>372</v>
      </c>
      <c r="B55" s="89" t="s">
        <v>59</v>
      </c>
      <c r="C55" s="132">
        <f>SUM(D55:H55)</f>
        <v>25000</v>
      </c>
      <c r="D55" s="132"/>
      <c r="E55" s="132"/>
      <c r="F55" s="132"/>
      <c r="G55" s="132">
        <v>25000</v>
      </c>
      <c r="H55" s="132"/>
      <c r="I55" s="132"/>
      <c r="J55" s="133"/>
    </row>
    <row r="56" spans="1:10" s="5" customFormat="1" ht="25.5" x14ac:dyDescent="0.2">
      <c r="A56" s="96">
        <v>4</v>
      </c>
      <c r="B56" s="92" t="s">
        <v>53</v>
      </c>
      <c r="C56" s="134">
        <f>SUM(C57)</f>
        <v>37400</v>
      </c>
      <c r="D56" s="134">
        <f>SUM(D57)</f>
        <v>2400</v>
      </c>
      <c r="E56" s="134"/>
      <c r="F56" s="134"/>
      <c r="G56" s="134">
        <f>SUM(G58)</f>
        <v>35000</v>
      </c>
      <c r="H56" s="134"/>
      <c r="I56" s="134"/>
      <c r="J56" s="97"/>
    </row>
    <row r="57" spans="1:10" s="5" customFormat="1" ht="25.5" x14ac:dyDescent="0.2">
      <c r="A57" s="96">
        <v>42</v>
      </c>
      <c r="B57" s="155" t="s">
        <v>54</v>
      </c>
      <c r="C57" s="134">
        <f>SUM(C58)</f>
        <v>37400</v>
      </c>
      <c r="D57" s="134">
        <f>SUM(D58)</f>
        <v>2400</v>
      </c>
      <c r="E57" s="97"/>
      <c r="F57" s="97"/>
      <c r="G57" s="134">
        <f>SUM(G58)</f>
        <v>35000</v>
      </c>
      <c r="H57" s="97"/>
      <c r="I57" s="97"/>
      <c r="J57" s="97"/>
    </row>
    <row r="58" spans="1:10" s="154" customFormat="1" x14ac:dyDescent="0.2">
      <c r="A58" s="131">
        <v>424</v>
      </c>
      <c r="B58" s="156" t="s">
        <v>55</v>
      </c>
      <c r="C58" s="132">
        <f>SUM(D58:J58)</f>
        <v>37400</v>
      </c>
      <c r="D58" s="132">
        <v>2400</v>
      </c>
      <c r="E58" s="133"/>
      <c r="F58" s="133"/>
      <c r="G58" s="132">
        <v>35000</v>
      </c>
      <c r="H58" s="133"/>
      <c r="I58" s="133"/>
      <c r="J58" s="133"/>
    </row>
    <row r="59" spans="1:10" s="5" customFormat="1" x14ac:dyDescent="0.2">
      <c r="A59" s="96"/>
      <c r="B59" s="155" t="s">
        <v>66</v>
      </c>
      <c r="C59" s="157">
        <f>SUM(C42,C56)</f>
        <v>4200695</v>
      </c>
      <c r="D59" s="97"/>
      <c r="E59" s="97"/>
      <c r="F59" s="97"/>
      <c r="G59" s="97"/>
      <c r="H59" s="97"/>
      <c r="I59" s="97"/>
      <c r="J59" s="97"/>
    </row>
    <row r="60" spans="1:10" hidden="1" x14ac:dyDescent="0.2"/>
    <row r="61" spans="1:10" hidden="1" x14ac:dyDescent="0.2"/>
    <row r="62" spans="1:10" hidden="1" x14ac:dyDescent="0.2"/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spans="1:10" s="5" customFormat="1" ht="12.75" customHeight="1" x14ac:dyDescent="0.2">
      <c r="A177" s="150"/>
      <c r="B177" s="151"/>
      <c r="C177" s="152"/>
      <c r="D177" s="152"/>
      <c r="E177" s="152"/>
      <c r="F177" s="152"/>
      <c r="G177" s="152"/>
      <c r="H177" s="152"/>
      <c r="I177" s="153"/>
      <c r="J177" s="153"/>
    </row>
    <row r="178" spans="1:10" s="5" customFormat="1" ht="12.75" customHeight="1" x14ac:dyDescent="0.2">
      <c r="A178" s="60"/>
      <c r="B178" s="8"/>
      <c r="C178" s="149"/>
      <c r="D178" s="149"/>
      <c r="E178" s="149"/>
      <c r="F178" s="149"/>
      <c r="G178" s="149"/>
      <c r="H178" s="149"/>
    </row>
    <row r="179" spans="1:10" s="5" customFormat="1" ht="12.75" customHeight="1" x14ac:dyDescent="0.2">
      <c r="A179" s="60"/>
      <c r="B179" s="8"/>
      <c r="C179" s="149"/>
      <c r="D179" s="149"/>
      <c r="E179" s="149"/>
      <c r="F179" s="149"/>
      <c r="G179" s="149"/>
      <c r="H179" s="149"/>
    </row>
    <row r="180" spans="1:10" s="5" customFormat="1" ht="12.75" customHeight="1" x14ac:dyDescent="0.2">
      <c r="A180" s="60"/>
      <c r="B180" s="8"/>
      <c r="C180" s="149"/>
      <c r="D180" s="149"/>
      <c r="E180" s="149"/>
      <c r="F180" s="149"/>
      <c r="G180" s="149"/>
      <c r="H180" s="149"/>
    </row>
    <row r="181" spans="1:10" s="5" customFormat="1" ht="12.75" customHeight="1" x14ac:dyDescent="0.2">
      <c r="A181" s="60"/>
      <c r="B181" s="8"/>
      <c r="C181" s="149"/>
      <c r="D181" s="149"/>
      <c r="E181" s="149"/>
      <c r="F181" s="149"/>
      <c r="G181" s="149"/>
      <c r="H181" s="149"/>
    </row>
    <row r="182" spans="1:10" s="5" customFormat="1" ht="12.75" customHeight="1" x14ac:dyDescent="0.2">
      <c r="A182" s="60"/>
      <c r="B182" s="8"/>
      <c r="C182" s="149"/>
      <c r="D182" s="149"/>
      <c r="E182" s="149"/>
      <c r="F182" s="149"/>
      <c r="G182" s="149"/>
      <c r="H182" s="149"/>
    </row>
    <row r="183" spans="1:10" s="5" customFormat="1" ht="12.75" customHeight="1" x14ac:dyDescent="0.2">
      <c r="A183" s="60"/>
      <c r="B183" s="8"/>
      <c r="C183" s="149"/>
      <c r="D183" s="149"/>
      <c r="E183" s="149"/>
      <c r="F183" s="149"/>
      <c r="G183" s="149"/>
      <c r="H183" s="149"/>
    </row>
    <row r="184" spans="1:10" s="5" customFormat="1" ht="12.75" customHeight="1" x14ac:dyDescent="0.2">
      <c r="A184" s="60"/>
      <c r="B184" s="8"/>
      <c r="C184" s="149"/>
      <c r="D184" s="149"/>
      <c r="E184" s="149"/>
      <c r="F184" s="149"/>
      <c r="G184" s="149"/>
      <c r="H184" s="149"/>
    </row>
    <row r="185" spans="1:10" s="5" customFormat="1" ht="12.75" customHeight="1" x14ac:dyDescent="0.2">
      <c r="A185" s="60"/>
      <c r="B185" s="8"/>
      <c r="C185" s="149"/>
      <c r="D185" s="149"/>
      <c r="E185" s="149"/>
      <c r="F185" s="149"/>
      <c r="G185" s="149"/>
      <c r="H185" s="149"/>
    </row>
    <row r="186" spans="1:10" s="5" customFormat="1" ht="89.25" x14ac:dyDescent="0.2">
      <c r="A186" s="4" t="s">
        <v>19</v>
      </c>
      <c r="B186" s="84" t="s">
        <v>20</v>
      </c>
      <c r="C186" s="4" t="s">
        <v>68</v>
      </c>
      <c r="D186" s="4" t="s">
        <v>10</v>
      </c>
      <c r="E186" s="4" t="s">
        <v>11</v>
      </c>
      <c r="F186" s="4" t="s">
        <v>12</v>
      </c>
      <c r="G186" s="4" t="s">
        <v>13</v>
      </c>
      <c r="H186" s="4" t="s">
        <v>21</v>
      </c>
      <c r="I186" s="4" t="s">
        <v>15</v>
      </c>
      <c r="J186" s="4" t="s">
        <v>16</v>
      </c>
    </row>
    <row r="187" spans="1:10" s="154" customFormat="1" x14ac:dyDescent="0.2">
      <c r="A187" s="95"/>
      <c r="B187" s="86"/>
      <c r="C187" s="87"/>
      <c r="D187" s="87"/>
      <c r="E187" s="87"/>
      <c r="F187" s="87"/>
      <c r="G187" s="87"/>
      <c r="H187" s="87"/>
      <c r="I187" s="87"/>
      <c r="J187" s="87"/>
    </row>
    <row r="188" spans="1:10" s="5" customFormat="1" ht="25.5" x14ac:dyDescent="0.2">
      <c r="A188" s="96"/>
      <c r="B188" s="120" t="s">
        <v>57</v>
      </c>
      <c r="C188" s="97"/>
      <c r="D188" s="97"/>
      <c r="E188" s="97"/>
      <c r="F188" s="97"/>
      <c r="G188" s="97"/>
      <c r="H188" s="97"/>
      <c r="I188" s="97"/>
      <c r="J188" s="97"/>
    </row>
    <row r="189" spans="1:10" s="5" customFormat="1" x14ac:dyDescent="0.2">
      <c r="A189" s="96"/>
      <c r="B189" s="120"/>
      <c r="C189" s="97"/>
      <c r="D189" s="97"/>
      <c r="E189" s="97"/>
      <c r="F189" s="97"/>
      <c r="G189" s="97"/>
      <c r="H189" s="97"/>
      <c r="I189" s="97"/>
      <c r="J189" s="97"/>
    </row>
    <row r="190" spans="1:10" s="5" customFormat="1" x14ac:dyDescent="0.2">
      <c r="A190" s="91" t="s">
        <v>48</v>
      </c>
      <c r="B190" s="92" t="s">
        <v>51</v>
      </c>
      <c r="C190" s="93"/>
      <c r="D190" s="93"/>
      <c r="E190" s="93"/>
      <c r="F190" s="93"/>
      <c r="G190" s="93"/>
      <c r="H190" s="93"/>
      <c r="I190" s="93"/>
      <c r="J190" s="93"/>
    </row>
    <row r="191" spans="1:10" s="5" customFormat="1" ht="12.75" customHeight="1" x14ac:dyDescent="0.2">
      <c r="A191" s="91" t="s">
        <v>47</v>
      </c>
      <c r="B191" s="121"/>
      <c r="C191" s="93"/>
      <c r="D191" s="93"/>
      <c r="E191" s="93"/>
      <c r="F191" s="93"/>
      <c r="G191" s="93"/>
      <c r="H191" s="93"/>
      <c r="I191" s="93"/>
      <c r="J191" s="93"/>
    </row>
    <row r="192" spans="1:10" s="5" customFormat="1" x14ac:dyDescent="0.2">
      <c r="A192" s="94">
        <v>3</v>
      </c>
      <c r="B192" s="92" t="s">
        <v>49</v>
      </c>
      <c r="C192" s="122">
        <f>SUM(C193,C197,C202,C204)</f>
        <v>4163295</v>
      </c>
      <c r="D192" s="122">
        <f t="shared" ref="D192:H192" si="8">SUM(D193,D197,D202)</f>
        <v>677295</v>
      </c>
      <c r="E192" s="122">
        <f t="shared" si="8"/>
        <v>0</v>
      </c>
      <c r="F192" s="122">
        <f t="shared" si="8"/>
        <v>30000</v>
      </c>
      <c r="G192" s="122">
        <f t="shared" si="8"/>
        <v>3425000</v>
      </c>
      <c r="H192" s="122">
        <f t="shared" si="8"/>
        <v>2000</v>
      </c>
      <c r="I192" s="122"/>
      <c r="J192" s="93"/>
    </row>
    <row r="193" spans="1:10" s="5" customFormat="1" x14ac:dyDescent="0.2">
      <c r="A193" s="94">
        <v>31</v>
      </c>
      <c r="B193" s="92" t="s">
        <v>22</v>
      </c>
      <c r="C193" s="122">
        <f t="shared" ref="C193:C195" si="9">SUM(D193:H193)</f>
        <v>3078000</v>
      </c>
      <c r="D193" s="122">
        <f>SUM(D194:D196)</f>
        <v>0</v>
      </c>
      <c r="E193" s="122"/>
      <c r="F193" s="122"/>
      <c r="G193" s="122">
        <f>SUM(G194:G196)</f>
        <v>3078000</v>
      </c>
      <c r="H193" s="122"/>
      <c r="I193" s="122"/>
      <c r="J193" s="93"/>
    </row>
    <row r="194" spans="1:10" s="154" customFormat="1" x14ac:dyDescent="0.2">
      <c r="A194" s="88">
        <v>311</v>
      </c>
      <c r="B194" s="89" t="s">
        <v>23</v>
      </c>
      <c r="C194" s="123">
        <f t="shared" si="9"/>
        <v>2543000</v>
      </c>
      <c r="D194" s="123"/>
      <c r="E194" s="123"/>
      <c r="F194" s="123"/>
      <c r="G194" s="123">
        <f>2526000+17000</f>
        <v>2543000</v>
      </c>
      <c r="H194" s="123"/>
      <c r="I194" s="123"/>
      <c r="J194" s="90"/>
    </row>
    <row r="195" spans="1:10" s="154" customFormat="1" x14ac:dyDescent="0.2">
      <c r="A195" s="88">
        <v>312</v>
      </c>
      <c r="B195" s="89" t="s">
        <v>24</v>
      </c>
      <c r="C195" s="123">
        <f t="shared" si="9"/>
        <v>130000</v>
      </c>
      <c r="D195" s="123"/>
      <c r="E195" s="123"/>
      <c r="F195" s="123"/>
      <c r="G195" s="123">
        <v>130000</v>
      </c>
      <c r="H195" s="123"/>
      <c r="I195" s="123"/>
      <c r="J195" s="90"/>
    </row>
    <row r="196" spans="1:10" s="154" customFormat="1" x14ac:dyDescent="0.2">
      <c r="A196" s="88">
        <v>313</v>
      </c>
      <c r="B196" s="89" t="s">
        <v>25</v>
      </c>
      <c r="C196" s="123">
        <f>SUM(D196:H196)</f>
        <v>405000</v>
      </c>
      <c r="D196" s="123"/>
      <c r="E196" s="123"/>
      <c r="F196" s="123"/>
      <c r="G196" s="123">
        <f>400000+5000</f>
        <v>405000</v>
      </c>
      <c r="H196" s="123"/>
      <c r="I196" s="123"/>
      <c r="J196" s="90"/>
    </row>
    <row r="197" spans="1:10" s="5" customFormat="1" x14ac:dyDescent="0.2">
      <c r="A197" s="94">
        <v>32</v>
      </c>
      <c r="B197" s="92" t="s">
        <v>26</v>
      </c>
      <c r="C197" s="122">
        <f>SUM(D197:H197)</f>
        <v>1055295</v>
      </c>
      <c r="D197" s="122">
        <f>SUM(D198:D202)</f>
        <v>677295</v>
      </c>
      <c r="E197" s="122">
        <f t="shared" ref="E197:F197" si="10">SUM(E198:E200)</f>
        <v>0</v>
      </c>
      <c r="F197" s="122">
        <f t="shared" si="10"/>
        <v>30000</v>
      </c>
      <c r="G197" s="122">
        <f>SUM(G198:G201)</f>
        <v>346000</v>
      </c>
      <c r="H197" s="122">
        <f>SUM(H198:H200)</f>
        <v>2000</v>
      </c>
      <c r="I197" s="122"/>
      <c r="J197" s="93"/>
    </row>
    <row r="198" spans="1:10" s="154" customFormat="1" x14ac:dyDescent="0.2">
      <c r="A198" s="88">
        <v>321</v>
      </c>
      <c r="B198" s="89" t="s">
        <v>27</v>
      </c>
      <c r="C198" s="123">
        <f t="shared" ref="C198:C199" si="11">SUM(D198:H198)</f>
        <v>299000</v>
      </c>
      <c r="D198" s="123"/>
      <c r="E198" s="123"/>
      <c r="F198" s="123"/>
      <c r="G198" s="123">
        <f>264000+3000+30000</f>
        <v>297000</v>
      </c>
      <c r="H198" s="123">
        <v>2000</v>
      </c>
      <c r="I198" s="123"/>
      <c r="J198" s="90"/>
    </row>
    <row r="199" spans="1:10" s="154" customFormat="1" x14ac:dyDescent="0.2">
      <c r="A199" s="88">
        <v>322</v>
      </c>
      <c r="B199" s="89" t="s">
        <v>28</v>
      </c>
      <c r="C199" s="123">
        <f t="shared" si="11"/>
        <v>208350</v>
      </c>
      <c r="D199" s="123">
        <f>1400+172950</f>
        <v>174350</v>
      </c>
      <c r="E199" s="123"/>
      <c r="F199" s="123">
        <v>30000</v>
      </c>
      <c r="G199" s="123">
        <v>4000</v>
      </c>
      <c r="H199" s="123"/>
      <c r="I199" s="123"/>
      <c r="J199" s="90"/>
    </row>
    <row r="200" spans="1:10" s="154" customFormat="1" x14ac:dyDescent="0.2">
      <c r="A200" s="88">
        <v>323</v>
      </c>
      <c r="B200" s="89" t="s">
        <v>29</v>
      </c>
      <c r="C200" s="123">
        <f>SUM(D200:H200)</f>
        <v>486970</v>
      </c>
      <c r="D200" s="123">
        <v>471970</v>
      </c>
      <c r="E200" s="123"/>
      <c r="F200" s="123"/>
      <c r="G200" s="123">
        <v>15000</v>
      </c>
      <c r="H200" s="123"/>
      <c r="I200" s="123"/>
      <c r="J200" s="90"/>
    </row>
    <row r="201" spans="1:10" s="154" customFormat="1" x14ac:dyDescent="0.2">
      <c r="A201" s="88">
        <v>329</v>
      </c>
      <c r="B201" s="89" t="s">
        <v>52</v>
      </c>
      <c r="C201" s="123">
        <f>SUM(D201:H201)</f>
        <v>60975</v>
      </c>
      <c r="D201" s="123">
        <f>200+30775</f>
        <v>30975</v>
      </c>
      <c r="E201" s="123"/>
      <c r="F201" s="123"/>
      <c r="G201" s="123">
        <f>20000+10000</f>
        <v>30000</v>
      </c>
      <c r="H201" s="123"/>
      <c r="I201" s="123"/>
      <c r="J201" s="90"/>
    </row>
    <row r="202" spans="1:10" s="5" customFormat="1" x14ac:dyDescent="0.2">
      <c r="A202" s="94">
        <v>34</v>
      </c>
      <c r="B202" s="92" t="s">
        <v>30</v>
      </c>
      <c r="C202" s="122">
        <f>SUM(C203)</f>
        <v>5000</v>
      </c>
      <c r="D202" s="122"/>
      <c r="E202" s="122"/>
      <c r="F202" s="122"/>
      <c r="G202" s="122">
        <f>SUM(G203)</f>
        <v>1000</v>
      </c>
      <c r="H202" s="122"/>
      <c r="I202" s="122"/>
      <c r="J202" s="93"/>
    </row>
    <row r="203" spans="1:10" s="154" customFormat="1" x14ac:dyDescent="0.2">
      <c r="A203" s="88">
        <v>343</v>
      </c>
      <c r="B203" s="89" t="s">
        <v>31</v>
      </c>
      <c r="C203" s="123">
        <f>SUM(D203:G203)</f>
        <v>5000</v>
      </c>
      <c r="D203" s="123">
        <v>4000</v>
      </c>
      <c r="E203" s="123"/>
      <c r="F203" s="123"/>
      <c r="G203" s="123">
        <v>1000</v>
      </c>
      <c r="H203" s="123"/>
      <c r="I203" s="123"/>
      <c r="J203" s="90"/>
    </row>
    <row r="204" spans="1:10" s="5" customFormat="1" ht="25.5" x14ac:dyDescent="0.2">
      <c r="A204" s="96">
        <v>37</v>
      </c>
      <c r="B204" s="92" t="s">
        <v>58</v>
      </c>
      <c r="C204" s="134">
        <f>SUM(D204:H204)</f>
        <v>25000</v>
      </c>
      <c r="D204" s="134">
        <f>SUM(D205)</f>
        <v>0</v>
      </c>
      <c r="E204" s="134">
        <f>SUM(E205)</f>
        <v>0</v>
      </c>
      <c r="F204" s="134">
        <f>SUM(F205)</f>
        <v>0</v>
      </c>
      <c r="G204" s="134">
        <f>SUM(G205)</f>
        <v>25000</v>
      </c>
      <c r="H204" s="134">
        <f>SUM(H205)</f>
        <v>0</v>
      </c>
      <c r="I204" s="134"/>
      <c r="J204" s="97"/>
    </row>
    <row r="205" spans="1:10" s="154" customFormat="1" x14ac:dyDescent="0.2">
      <c r="A205" s="131">
        <v>372</v>
      </c>
      <c r="B205" s="89" t="s">
        <v>59</v>
      </c>
      <c r="C205" s="132">
        <f>SUM(D205:H205)</f>
        <v>25000</v>
      </c>
      <c r="D205" s="132"/>
      <c r="E205" s="132"/>
      <c r="F205" s="132"/>
      <c r="G205" s="132">
        <v>25000</v>
      </c>
      <c r="H205" s="132"/>
      <c r="I205" s="132"/>
      <c r="J205" s="133"/>
    </row>
    <row r="206" spans="1:10" s="5" customFormat="1" ht="25.5" x14ac:dyDescent="0.2">
      <c r="A206" s="96">
        <v>4</v>
      </c>
      <c r="B206" s="92" t="s">
        <v>53</v>
      </c>
      <c r="C206" s="134">
        <f>SUM(C207)</f>
        <v>37400</v>
      </c>
      <c r="D206" s="134">
        <f>SUM(D207)</f>
        <v>2400</v>
      </c>
      <c r="E206" s="134"/>
      <c r="F206" s="134"/>
      <c r="G206" s="134">
        <f>SUM(G208)</f>
        <v>35000</v>
      </c>
      <c r="H206" s="134"/>
      <c r="I206" s="134"/>
      <c r="J206" s="97"/>
    </row>
    <row r="207" spans="1:10" s="5" customFormat="1" ht="25.5" x14ac:dyDescent="0.2">
      <c r="A207" s="96">
        <v>42</v>
      </c>
      <c r="B207" s="155" t="s">
        <v>54</v>
      </c>
      <c r="C207" s="134">
        <f>SUM(C208)</f>
        <v>37400</v>
      </c>
      <c r="D207" s="134">
        <f>SUM(D208)</f>
        <v>2400</v>
      </c>
      <c r="E207" s="97"/>
      <c r="F207" s="97"/>
      <c r="G207" s="134">
        <f>SUM(G208)</f>
        <v>35000</v>
      </c>
      <c r="H207" s="97"/>
      <c r="I207" s="97"/>
      <c r="J207" s="97"/>
    </row>
    <row r="208" spans="1:10" s="154" customFormat="1" x14ac:dyDescent="0.2">
      <c r="A208" s="131">
        <v>424</v>
      </c>
      <c r="B208" s="156" t="s">
        <v>55</v>
      </c>
      <c r="C208" s="132">
        <f>SUM(D208:J208)</f>
        <v>37400</v>
      </c>
      <c r="D208" s="132">
        <v>2400</v>
      </c>
      <c r="E208" s="133"/>
      <c r="F208" s="133"/>
      <c r="G208" s="132">
        <v>35000</v>
      </c>
      <c r="H208" s="133"/>
      <c r="I208" s="133"/>
      <c r="J208" s="133"/>
    </row>
    <row r="209" spans="1:10" s="5" customFormat="1" x14ac:dyDescent="0.2">
      <c r="A209" s="96"/>
      <c r="B209" s="155" t="s">
        <v>66</v>
      </c>
      <c r="C209" s="157">
        <f>SUM(C192,C206)</f>
        <v>4200695</v>
      </c>
      <c r="D209" s="97"/>
      <c r="E209" s="97"/>
      <c r="F209" s="97"/>
      <c r="G209" s="97"/>
      <c r="H209" s="97"/>
      <c r="I209" s="97"/>
      <c r="J209" s="97"/>
    </row>
    <row r="210" spans="1:10" s="5" customFormat="1" ht="12.75" customHeight="1" x14ac:dyDescent="0.2">
      <c r="A210" s="60"/>
      <c r="B210" s="8"/>
      <c r="C210" s="149"/>
      <c r="D210" s="149"/>
      <c r="E210" s="149"/>
      <c r="F210" s="149"/>
      <c r="G210" s="149"/>
      <c r="H210" s="149"/>
    </row>
    <row r="211" spans="1:10" s="5" customFormat="1" ht="12.75" customHeight="1" x14ac:dyDescent="0.2">
      <c r="A211" s="60"/>
      <c r="B211" s="8"/>
      <c r="C211" s="149"/>
      <c r="D211" s="149"/>
      <c r="E211" s="149"/>
      <c r="F211" s="149"/>
      <c r="G211" s="149"/>
      <c r="H211" s="149"/>
    </row>
    <row r="212" spans="1:10" s="5" customFormat="1" ht="12.75" customHeight="1" x14ac:dyDescent="0.2">
      <c r="A212" s="60"/>
      <c r="B212" s="8"/>
      <c r="C212" s="149"/>
      <c r="D212" s="149"/>
      <c r="E212" s="149"/>
      <c r="F212" s="149"/>
      <c r="G212" s="149"/>
      <c r="H212" s="149"/>
    </row>
    <row r="213" spans="1:10" s="5" customFormat="1" ht="12.75" customHeight="1" x14ac:dyDescent="0.2">
      <c r="A213" s="60"/>
      <c r="B213" s="8" t="s">
        <v>69</v>
      </c>
      <c r="C213" s="149"/>
      <c r="D213" s="149"/>
      <c r="E213" s="149"/>
      <c r="F213" s="149"/>
      <c r="G213" s="195" t="s">
        <v>64</v>
      </c>
      <c r="H213" s="195"/>
    </row>
    <row r="214" spans="1:10" s="5" customFormat="1" ht="12.75" customHeight="1" x14ac:dyDescent="0.2">
      <c r="A214" s="60"/>
      <c r="B214" s="8" t="s">
        <v>70</v>
      </c>
      <c r="C214" s="149"/>
      <c r="D214" s="149"/>
      <c r="E214" s="149"/>
      <c r="F214" s="149"/>
      <c r="G214" s="149"/>
      <c r="H214" s="149"/>
    </row>
    <row r="215" spans="1:10" s="5" customFormat="1" ht="12.75" customHeight="1" x14ac:dyDescent="0.2">
      <c r="A215" s="60"/>
      <c r="B215" s="8"/>
      <c r="C215" s="149"/>
      <c r="D215" s="149"/>
      <c r="E215" s="149"/>
      <c r="F215" s="149"/>
      <c r="G215" s="149"/>
      <c r="H215" s="149"/>
    </row>
    <row r="216" spans="1:10" s="5" customFormat="1" ht="12.75" customHeight="1" x14ac:dyDescent="0.2">
      <c r="A216" s="60"/>
      <c r="B216" s="8"/>
      <c r="C216" s="149"/>
      <c r="D216" s="149"/>
      <c r="E216" s="149"/>
      <c r="F216" s="149"/>
      <c r="G216" s="196" t="s">
        <v>65</v>
      </c>
      <c r="H216" s="196"/>
    </row>
    <row r="217" spans="1:10" s="154" customFormat="1" x14ac:dyDescent="0.2">
      <c r="A217" s="61"/>
      <c r="B217" s="62"/>
      <c r="C217" s="2"/>
      <c r="D217" s="2"/>
      <c r="E217" s="2"/>
      <c r="F217" s="2"/>
      <c r="G217" s="2"/>
      <c r="H217" s="2"/>
      <c r="I217" s="2"/>
      <c r="J217" s="2"/>
    </row>
    <row r="218" spans="1:10" s="154" customFormat="1" x14ac:dyDescent="0.2">
      <c r="A218" s="61"/>
      <c r="B218" s="62"/>
      <c r="C218" s="2"/>
      <c r="D218" s="2"/>
      <c r="E218" s="2"/>
      <c r="F218" s="2"/>
      <c r="G218" s="2"/>
      <c r="H218" s="2"/>
      <c r="I218" s="2"/>
      <c r="J218" s="2"/>
    </row>
    <row r="219" spans="1:10" s="154" customFormat="1" x14ac:dyDescent="0.2">
      <c r="A219" s="61"/>
      <c r="B219" s="62"/>
      <c r="C219" s="2"/>
      <c r="D219" s="2"/>
      <c r="E219" s="2"/>
      <c r="F219" s="2"/>
      <c r="G219" s="2"/>
      <c r="H219" s="2"/>
      <c r="I219" s="2"/>
      <c r="J219" s="2"/>
    </row>
    <row r="220" spans="1:10" s="154" customFormat="1" x14ac:dyDescent="0.2">
      <c r="A220" s="61"/>
      <c r="B220" s="62"/>
      <c r="C220" s="2"/>
      <c r="D220" s="2"/>
      <c r="E220" s="2"/>
      <c r="F220" s="2"/>
      <c r="G220" s="2"/>
      <c r="H220" s="2"/>
      <c r="I220" s="2"/>
      <c r="J220" s="2"/>
    </row>
    <row r="221" spans="1:10" s="154" customFormat="1" x14ac:dyDescent="0.2">
      <c r="A221" s="61"/>
      <c r="B221" s="62"/>
      <c r="C221" s="2"/>
      <c r="D221" s="2"/>
      <c r="E221" s="2"/>
      <c r="F221" s="2"/>
      <c r="G221" s="2"/>
      <c r="H221" s="2"/>
      <c r="I221" s="2"/>
      <c r="J221" s="2"/>
    </row>
    <row r="222" spans="1:10" s="154" customFormat="1" x14ac:dyDescent="0.2">
      <c r="A222" s="61"/>
      <c r="B222" s="62"/>
      <c r="C222" s="2"/>
      <c r="D222" s="2"/>
      <c r="E222" s="2"/>
      <c r="F222" s="2"/>
      <c r="G222" s="2"/>
      <c r="H222" s="2"/>
      <c r="I222" s="2"/>
      <c r="J222" s="2"/>
    </row>
    <row r="223" spans="1:10" s="154" customFormat="1" x14ac:dyDescent="0.2">
      <c r="A223" s="61"/>
      <c r="B223" s="62"/>
      <c r="C223" s="2"/>
      <c r="D223" s="2"/>
      <c r="E223" s="2"/>
      <c r="F223" s="2"/>
      <c r="G223" s="2"/>
      <c r="H223" s="2"/>
      <c r="I223" s="2"/>
      <c r="J223" s="2"/>
    </row>
    <row r="224" spans="1:10" s="154" customFormat="1" x14ac:dyDescent="0.2">
      <c r="A224" s="61"/>
      <c r="B224" s="62"/>
      <c r="C224" s="2"/>
      <c r="D224" s="2"/>
      <c r="E224" s="2"/>
      <c r="F224" s="2"/>
      <c r="G224" s="2"/>
      <c r="H224" s="2"/>
      <c r="I224" s="2"/>
      <c r="J224" s="2"/>
    </row>
  </sheetData>
  <mergeCells count="3">
    <mergeCell ref="A1:J1"/>
    <mergeCell ref="G213:H213"/>
    <mergeCell ref="G216:H216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TajnistvoPC</cp:lastModifiedBy>
  <cp:lastPrinted>2020-12-23T10:57:30Z</cp:lastPrinted>
  <dcterms:created xsi:type="dcterms:W3CDTF">2013-09-11T11:00:21Z</dcterms:created>
  <dcterms:modified xsi:type="dcterms:W3CDTF">2021-02-08T12:22:11Z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